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176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  <sheet name="List1" sheetId="13" r:id="rId5"/>
  </sheets>
  <externalReferences>
    <externalReference r:id="rId6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Pol'!$A$1:$U$139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4" i="12" l="1"/>
  <c r="G132" i="12" l="1"/>
  <c r="G131" i="12"/>
  <c r="G47" i="12" l="1"/>
  <c r="G48" i="12"/>
  <c r="G46" i="12"/>
  <c r="G45" i="12"/>
  <c r="G9" i="12"/>
  <c r="G95" i="12"/>
  <c r="G28" i="12" l="1"/>
  <c r="G27" i="12"/>
  <c r="G22" i="12"/>
  <c r="G88" i="12"/>
  <c r="G82" i="12"/>
  <c r="G81" i="12"/>
  <c r="G63" i="12"/>
  <c r="G62" i="12"/>
  <c r="G133" i="12" l="1"/>
  <c r="G134" i="12"/>
  <c r="G135" i="12"/>
  <c r="G130" i="12"/>
  <c r="G119" i="12"/>
  <c r="G120" i="12"/>
  <c r="G99" i="12"/>
  <c r="G98" i="12"/>
  <c r="G97" i="12"/>
  <c r="G73" i="12"/>
  <c r="G74" i="12"/>
  <c r="G75" i="12"/>
  <c r="G76" i="12"/>
  <c r="G77" i="12"/>
  <c r="G78" i="12"/>
  <c r="G79" i="12"/>
  <c r="G80" i="12"/>
  <c r="G20" i="12"/>
  <c r="G21" i="12"/>
  <c r="G23" i="12"/>
  <c r="G137" i="12" l="1"/>
  <c r="G136" i="12"/>
  <c r="G128" i="12"/>
  <c r="G127" i="12"/>
  <c r="G126" i="12"/>
  <c r="G125" i="12"/>
  <c r="G124" i="12"/>
  <c r="G123" i="12"/>
  <c r="G122" i="12"/>
  <c r="G118" i="12"/>
  <c r="G117" i="12"/>
  <c r="G116" i="12"/>
  <c r="G114" i="12"/>
  <c r="G113" i="12"/>
  <c r="G111" i="12"/>
  <c r="G110" i="12"/>
  <c r="G109" i="12"/>
  <c r="G108" i="12"/>
  <c r="G107" i="12"/>
  <c r="G106" i="12"/>
  <c r="G105" i="12"/>
  <c r="G103" i="12"/>
  <c r="G102" i="12"/>
  <c r="G100" i="12"/>
  <c r="G96" i="12"/>
  <c r="G94" i="12"/>
  <c r="G93" i="12"/>
  <c r="G92" i="12"/>
  <c r="G91" i="12"/>
  <c r="G89" i="12"/>
  <c r="G87" i="12"/>
  <c r="G86" i="12"/>
  <c r="G85" i="12"/>
  <c r="G84" i="12"/>
  <c r="G72" i="12"/>
  <c r="G71" i="12"/>
  <c r="G70" i="12"/>
  <c r="G69" i="12"/>
  <c r="G68" i="12"/>
  <c r="G67" i="12"/>
  <c r="G66" i="12"/>
  <c r="G65" i="12"/>
  <c r="G61" i="12"/>
  <c r="G60" i="12"/>
  <c r="G59" i="12"/>
  <c r="G58" i="12"/>
  <c r="G57" i="12"/>
  <c r="G56" i="12"/>
  <c r="G55" i="12"/>
  <c r="G54" i="12"/>
  <c r="G52" i="12"/>
  <c r="G51" i="12"/>
  <c r="G50" i="12"/>
  <c r="G44" i="12"/>
  <c r="G43" i="12"/>
  <c r="G42" i="12"/>
  <c r="G40" i="12"/>
  <c r="G38" i="12"/>
  <c r="G37" i="12"/>
  <c r="G36" i="12"/>
  <c r="G35" i="12"/>
  <c r="G34" i="12"/>
  <c r="G33" i="12"/>
  <c r="G32" i="12"/>
  <c r="G31" i="12"/>
  <c r="G30" i="12"/>
  <c r="G26" i="12"/>
  <c r="G25" i="12"/>
  <c r="G19" i="12"/>
  <c r="G17" i="12"/>
  <c r="G16" i="12" s="1"/>
  <c r="I49" i="1" s="1"/>
  <c r="G15" i="12"/>
  <c r="G13" i="12"/>
  <c r="G12" i="12"/>
  <c r="G10" i="12"/>
  <c r="G8" i="12" l="1"/>
  <c r="I47" i="1" s="1"/>
  <c r="I66" i="1"/>
  <c r="I19" i="1" s="1"/>
  <c r="G49" i="12"/>
  <c r="I56" i="1" s="1"/>
  <c r="G24" i="12"/>
  <c r="I51" i="1" s="1"/>
  <c r="G11" i="12"/>
  <c r="I48" i="1" s="1"/>
  <c r="G18" i="12"/>
  <c r="I50" i="1" s="1"/>
  <c r="G39" i="12"/>
  <c r="I53" i="1" s="1"/>
  <c r="G90" i="12"/>
  <c r="I60" i="1" s="1"/>
  <c r="G104" i="12"/>
  <c r="I62" i="1" s="1"/>
  <c r="G41" i="12"/>
  <c r="I54" i="1" s="1"/>
  <c r="G83" i="12"/>
  <c r="I59" i="1" s="1"/>
  <c r="G53" i="12"/>
  <c r="I57" i="1" s="1"/>
  <c r="G115" i="12"/>
  <c r="I64" i="1" s="1"/>
  <c r="G121" i="12"/>
  <c r="I65" i="1" s="1"/>
  <c r="G29" i="12"/>
  <c r="I52" i="1" s="1"/>
  <c r="I55" i="1"/>
  <c r="G64" i="12"/>
  <c r="I58" i="1" s="1"/>
  <c r="G101" i="12"/>
  <c r="I61" i="1" s="1"/>
  <c r="G112" i="12"/>
  <c r="I63" i="1" s="1"/>
  <c r="M137" i="12"/>
  <c r="M136" i="12" s="1"/>
  <c r="M118" i="12"/>
  <c r="M116" i="12"/>
  <c r="M114" i="12"/>
  <c r="M113" i="12"/>
  <c r="M107" i="12"/>
  <c r="M108" i="12"/>
  <c r="M111" i="12"/>
  <c r="M105" i="12"/>
  <c r="M94" i="12"/>
  <c r="M91" i="12"/>
  <c r="M84" i="12"/>
  <c r="M66" i="12"/>
  <c r="M67" i="12"/>
  <c r="M65" i="12"/>
  <c r="M57" i="12"/>
  <c r="M58" i="12"/>
  <c r="M60" i="12"/>
  <c r="M61" i="12"/>
  <c r="M54" i="12"/>
  <c r="M51" i="12"/>
  <c r="M50" i="12"/>
  <c r="M43" i="12"/>
  <c r="M44" i="12"/>
  <c r="M42" i="12"/>
  <c r="M40" i="12"/>
  <c r="M39" i="12" s="1"/>
  <c r="M31" i="12"/>
  <c r="M32" i="12"/>
  <c r="M35" i="12"/>
  <c r="M36" i="12"/>
  <c r="M38" i="12"/>
  <c r="M30" i="12"/>
  <c r="M25" i="12"/>
  <c r="M19" i="12"/>
  <c r="M18" i="12" s="1"/>
  <c r="M17" i="12"/>
  <c r="M16" i="12" s="1"/>
  <c r="M13" i="12"/>
  <c r="M15" i="12"/>
  <c r="M12" i="12"/>
  <c r="I10" i="12"/>
  <c r="K10" i="12"/>
  <c r="O10" i="12"/>
  <c r="Q10" i="12"/>
  <c r="U10" i="12"/>
  <c r="I12" i="12"/>
  <c r="K12" i="12"/>
  <c r="O12" i="12"/>
  <c r="Q12" i="12"/>
  <c r="U12" i="12"/>
  <c r="I13" i="12"/>
  <c r="K13" i="12"/>
  <c r="O13" i="12"/>
  <c r="Q13" i="12"/>
  <c r="U13" i="12"/>
  <c r="I15" i="12"/>
  <c r="K15" i="12"/>
  <c r="O15" i="12"/>
  <c r="Q15" i="12"/>
  <c r="U15" i="12"/>
  <c r="I17" i="12"/>
  <c r="I16" i="12" s="1"/>
  <c r="K17" i="12"/>
  <c r="K16" i="12" s="1"/>
  <c r="O17" i="12"/>
  <c r="O16" i="12" s="1"/>
  <c r="Q17" i="12"/>
  <c r="Q16" i="12" s="1"/>
  <c r="U17" i="12"/>
  <c r="U16" i="12" s="1"/>
  <c r="I19" i="12"/>
  <c r="I18" i="12" s="1"/>
  <c r="K19" i="12"/>
  <c r="K18" i="12" s="1"/>
  <c r="O19" i="12"/>
  <c r="O18" i="12" s="1"/>
  <c r="Q19" i="12"/>
  <c r="Q18" i="12" s="1"/>
  <c r="U19" i="12"/>
  <c r="U18" i="12" s="1"/>
  <c r="I25" i="12"/>
  <c r="K25" i="12"/>
  <c r="O25" i="12"/>
  <c r="Q25" i="12"/>
  <c r="U25" i="12"/>
  <c r="I26" i="12"/>
  <c r="K26" i="12"/>
  <c r="O26" i="12"/>
  <c r="Q26" i="12"/>
  <c r="U26" i="12"/>
  <c r="I30" i="12"/>
  <c r="K30" i="12"/>
  <c r="O30" i="12"/>
  <c r="Q30" i="12"/>
  <c r="U30" i="12"/>
  <c r="I31" i="12"/>
  <c r="K31" i="12"/>
  <c r="O31" i="12"/>
  <c r="Q31" i="12"/>
  <c r="U31" i="12"/>
  <c r="I32" i="12"/>
  <c r="K32" i="12"/>
  <c r="O32" i="12"/>
  <c r="Q32" i="12"/>
  <c r="U32" i="12"/>
  <c r="I33" i="12"/>
  <c r="K33" i="12"/>
  <c r="M33" i="12"/>
  <c r="O33" i="12"/>
  <c r="Q33" i="12"/>
  <c r="U33" i="12"/>
  <c r="I34" i="12"/>
  <c r="K34" i="12"/>
  <c r="O34" i="12"/>
  <c r="Q34" i="12"/>
  <c r="U34" i="12"/>
  <c r="I35" i="12"/>
  <c r="K35" i="12"/>
  <c r="O35" i="12"/>
  <c r="Q35" i="12"/>
  <c r="U35" i="12"/>
  <c r="I36" i="12"/>
  <c r="K36" i="12"/>
  <c r="O36" i="12"/>
  <c r="Q36" i="12"/>
  <c r="U36" i="12"/>
  <c r="I37" i="12"/>
  <c r="K37" i="12"/>
  <c r="M37" i="12"/>
  <c r="O37" i="12"/>
  <c r="Q37" i="12"/>
  <c r="U37" i="12"/>
  <c r="I38" i="12"/>
  <c r="K38" i="12"/>
  <c r="O38" i="12"/>
  <c r="Q38" i="12"/>
  <c r="U38" i="12"/>
  <c r="I40" i="12"/>
  <c r="I39" i="12" s="1"/>
  <c r="K40" i="12"/>
  <c r="K39" i="12" s="1"/>
  <c r="O40" i="12"/>
  <c r="O39" i="12" s="1"/>
  <c r="Q40" i="12"/>
  <c r="Q39" i="12" s="1"/>
  <c r="U40" i="12"/>
  <c r="U39" i="12" s="1"/>
  <c r="I42" i="12"/>
  <c r="K42" i="12"/>
  <c r="O42" i="12"/>
  <c r="Q42" i="12"/>
  <c r="U42" i="12"/>
  <c r="I43" i="12"/>
  <c r="K43" i="12"/>
  <c r="O43" i="12"/>
  <c r="Q43" i="12"/>
  <c r="U43" i="12"/>
  <c r="I44" i="12"/>
  <c r="K44" i="12"/>
  <c r="O44" i="12"/>
  <c r="Q44" i="12"/>
  <c r="U44" i="12"/>
  <c r="I50" i="12"/>
  <c r="K50" i="12"/>
  <c r="O50" i="12"/>
  <c r="Q50" i="12"/>
  <c r="U50" i="12"/>
  <c r="I51" i="12"/>
  <c r="K51" i="12"/>
  <c r="O51" i="12"/>
  <c r="Q51" i="12"/>
  <c r="U51" i="12"/>
  <c r="I54" i="12"/>
  <c r="K54" i="12"/>
  <c r="O54" i="12"/>
  <c r="Q54" i="12"/>
  <c r="U54" i="12"/>
  <c r="I55" i="12"/>
  <c r="K55" i="12"/>
  <c r="M55" i="12"/>
  <c r="O55" i="12"/>
  <c r="Q55" i="12"/>
  <c r="U55" i="12"/>
  <c r="I56" i="12"/>
  <c r="K56" i="12"/>
  <c r="M56" i="12"/>
  <c r="O56" i="12"/>
  <c r="Q56" i="12"/>
  <c r="U56" i="12"/>
  <c r="I57" i="12"/>
  <c r="K57" i="12"/>
  <c r="O57" i="12"/>
  <c r="Q57" i="12"/>
  <c r="U57" i="12"/>
  <c r="I58" i="12"/>
  <c r="K58" i="12"/>
  <c r="O58" i="12"/>
  <c r="Q58" i="12"/>
  <c r="U58" i="12"/>
  <c r="I59" i="12"/>
  <c r="K59" i="12"/>
  <c r="M59" i="12"/>
  <c r="O59" i="12"/>
  <c r="Q59" i="12"/>
  <c r="U59" i="12"/>
  <c r="I60" i="12"/>
  <c r="K60" i="12"/>
  <c r="O60" i="12"/>
  <c r="Q60" i="12"/>
  <c r="U60" i="12"/>
  <c r="I61" i="12"/>
  <c r="K61" i="12"/>
  <c r="O61" i="12"/>
  <c r="Q61" i="12"/>
  <c r="U61" i="12"/>
  <c r="I65" i="12"/>
  <c r="K65" i="12"/>
  <c r="O65" i="12"/>
  <c r="Q65" i="12"/>
  <c r="U65" i="12"/>
  <c r="I66" i="12"/>
  <c r="K66" i="12"/>
  <c r="O66" i="12"/>
  <c r="Q66" i="12"/>
  <c r="U66" i="12"/>
  <c r="I67" i="12"/>
  <c r="K67" i="12"/>
  <c r="O67" i="12"/>
  <c r="Q67" i="12"/>
  <c r="U67" i="12"/>
  <c r="I68" i="12"/>
  <c r="K68" i="12"/>
  <c r="M68" i="12"/>
  <c r="O68" i="12"/>
  <c r="Q68" i="12"/>
  <c r="U68" i="12"/>
  <c r="I84" i="12"/>
  <c r="K84" i="12"/>
  <c r="O84" i="12"/>
  <c r="Q84" i="12"/>
  <c r="U84" i="12"/>
  <c r="I85" i="12"/>
  <c r="K85" i="12"/>
  <c r="M85" i="12"/>
  <c r="O85" i="12"/>
  <c r="Q85" i="12"/>
  <c r="U85" i="12"/>
  <c r="I86" i="12"/>
  <c r="K86" i="12"/>
  <c r="M86" i="12"/>
  <c r="O86" i="12"/>
  <c r="Q86" i="12"/>
  <c r="U86" i="12"/>
  <c r="I91" i="12"/>
  <c r="K91" i="12"/>
  <c r="O91" i="12"/>
  <c r="Q91" i="12"/>
  <c r="U91" i="12"/>
  <c r="I92" i="12"/>
  <c r="K92" i="12"/>
  <c r="M92" i="12"/>
  <c r="O92" i="12"/>
  <c r="Q92" i="12"/>
  <c r="U92" i="12"/>
  <c r="I93" i="12"/>
  <c r="K93" i="12"/>
  <c r="M93" i="12"/>
  <c r="O93" i="12"/>
  <c r="Q93" i="12"/>
  <c r="U93" i="12"/>
  <c r="I94" i="12"/>
  <c r="K94" i="12"/>
  <c r="O94" i="12"/>
  <c r="Q94" i="12"/>
  <c r="U94" i="12"/>
  <c r="I102" i="12"/>
  <c r="K102" i="12"/>
  <c r="M102" i="12"/>
  <c r="O102" i="12"/>
  <c r="Q102" i="12"/>
  <c r="U102" i="12"/>
  <c r="I103" i="12"/>
  <c r="K103" i="12"/>
  <c r="M103" i="12"/>
  <c r="O103" i="12"/>
  <c r="Q103" i="12"/>
  <c r="U103" i="12"/>
  <c r="I105" i="12"/>
  <c r="K105" i="12"/>
  <c r="O105" i="12"/>
  <c r="Q105" i="12"/>
  <c r="U105" i="12"/>
  <c r="I106" i="12"/>
  <c r="K106" i="12"/>
  <c r="M106" i="12"/>
  <c r="O106" i="12"/>
  <c r="Q106" i="12"/>
  <c r="U106" i="12"/>
  <c r="I107" i="12"/>
  <c r="K107" i="12"/>
  <c r="O107" i="12"/>
  <c r="Q107" i="12"/>
  <c r="U107" i="12"/>
  <c r="I108" i="12"/>
  <c r="K108" i="12"/>
  <c r="O108" i="12"/>
  <c r="Q108" i="12"/>
  <c r="U108" i="12"/>
  <c r="I109" i="12"/>
  <c r="K109" i="12"/>
  <c r="M109" i="12"/>
  <c r="O109" i="12"/>
  <c r="Q109" i="12"/>
  <c r="U109" i="12"/>
  <c r="I111" i="12"/>
  <c r="K111" i="12"/>
  <c r="O111" i="12"/>
  <c r="Q111" i="12"/>
  <c r="U111" i="12"/>
  <c r="I113" i="12"/>
  <c r="K113" i="12"/>
  <c r="O113" i="12"/>
  <c r="Q113" i="12"/>
  <c r="U113" i="12"/>
  <c r="I114" i="12"/>
  <c r="K114" i="12"/>
  <c r="O114" i="12"/>
  <c r="Q114" i="12"/>
  <c r="U114" i="12"/>
  <c r="I116" i="12"/>
  <c r="K116" i="12"/>
  <c r="O116" i="12"/>
  <c r="Q116" i="12"/>
  <c r="U116" i="12"/>
  <c r="I117" i="12"/>
  <c r="K117" i="12"/>
  <c r="M117" i="12"/>
  <c r="O117" i="12"/>
  <c r="Q117" i="12"/>
  <c r="U117" i="12"/>
  <c r="I118" i="12"/>
  <c r="K118" i="12"/>
  <c r="O118" i="12"/>
  <c r="Q118" i="12"/>
  <c r="U118" i="12"/>
  <c r="I122" i="12"/>
  <c r="I121" i="12" s="1"/>
  <c r="K122" i="12"/>
  <c r="K121" i="12" s="1"/>
  <c r="M122" i="12"/>
  <c r="M121" i="12" s="1"/>
  <c r="O122" i="12"/>
  <c r="O121" i="12" s="1"/>
  <c r="Q122" i="12"/>
  <c r="Q121" i="12" s="1"/>
  <c r="U122" i="12"/>
  <c r="U121" i="12" s="1"/>
  <c r="I137" i="12"/>
  <c r="I136" i="12" s="1"/>
  <c r="K137" i="12"/>
  <c r="K136" i="12" s="1"/>
  <c r="O137" i="12"/>
  <c r="O136" i="12" s="1"/>
  <c r="Q137" i="12"/>
  <c r="Q136" i="12" s="1"/>
  <c r="U137" i="12"/>
  <c r="U136" i="12" s="1"/>
  <c r="F40" i="1"/>
  <c r="G40" i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I18" i="1" l="1"/>
  <c r="I17" i="1"/>
  <c r="I16" i="1"/>
  <c r="I8" i="12"/>
  <c r="Q24" i="12"/>
  <c r="U101" i="12"/>
  <c r="K101" i="12"/>
  <c r="O101" i="12"/>
  <c r="K49" i="12"/>
  <c r="I112" i="12"/>
  <c r="M34" i="12"/>
  <c r="M29" i="12" s="1"/>
  <c r="K24" i="12"/>
  <c r="M26" i="12"/>
  <c r="M24" i="12" s="1"/>
  <c r="Q112" i="12"/>
  <c r="O49" i="12"/>
  <c r="O8" i="12"/>
  <c r="Q8" i="12"/>
  <c r="Q101" i="12"/>
  <c r="I101" i="12"/>
  <c r="M101" i="12"/>
  <c r="U112" i="12"/>
  <c r="K112" i="12"/>
  <c r="M10" i="12"/>
  <c r="M8" i="12" s="1"/>
  <c r="M83" i="12"/>
  <c r="O11" i="12"/>
  <c r="U11" i="12"/>
  <c r="Q115" i="12"/>
  <c r="I115" i="12"/>
  <c r="M115" i="12"/>
  <c r="M104" i="12"/>
  <c r="Q104" i="12"/>
  <c r="I104" i="12"/>
  <c r="M90" i="12"/>
  <c r="Q90" i="12"/>
  <c r="I90" i="12"/>
  <c r="U49" i="12"/>
  <c r="Q41" i="12"/>
  <c r="I41" i="12"/>
  <c r="M49" i="12"/>
  <c r="M112" i="12"/>
  <c r="U115" i="12"/>
  <c r="U90" i="12"/>
  <c r="K90" i="12"/>
  <c r="O90" i="12"/>
  <c r="U45" i="12"/>
  <c r="K45" i="12"/>
  <c r="U41" i="12"/>
  <c r="K41" i="12"/>
  <c r="O41" i="12"/>
  <c r="Q29" i="12"/>
  <c r="I29" i="12"/>
  <c r="O115" i="12"/>
  <c r="K115" i="12"/>
  <c r="U104" i="12"/>
  <c r="K104" i="12"/>
  <c r="O104" i="12"/>
  <c r="O112" i="12"/>
  <c r="Q49" i="12"/>
  <c r="I49" i="12"/>
  <c r="O45" i="12"/>
  <c r="Q45" i="12"/>
  <c r="I45" i="12"/>
  <c r="O29" i="12"/>
  <c r="O24" i="12"/>
  <c r="U24" i="12"/>
  <c r="I24" i="12"/>
  <c r="Q11" i="12"/>
  <c r="I11" i="12"/>
  <c r="K11" i="12"/>
  <c r="U8" i="12"/>
  <c r="K8" i="12"/>
  <c r="U29" i="12"/>
  <c r="K29" i="12"/>
  <c r="Q64" i="12"/>
  <c r="I64" i="12"/>
  <c r="U64" i="12"/>
  <c r="K64" i="12"/>
  <c r="O64" i="12"/>
  <c r="M64" i="12"/>
  <c r="Q83" i="12"/>
  <c r="I83" i="12"/>
  <c r="U83" i="12"/>
  <c r="K83" i="12"/>
  <c r="O83" i="12"/>
  <c r="Q53" i="12"/>
  <c r="I53" i="12"/>
  <c r="U53" i="12"/>
  <c r="K53" i="12"/>
  <c r="O53" i="12"/>
  <c r="M53" i="12"/>
  <c r="M45" i="12"/>
  <c r="M41" i="12"/>
  <c r="M11" i="12"/>
  <c r="I67" i="1" l="1"/>
  <c r="I21" i="1"/>
  <c r="G25" i="1" s="1"/>
  <c r="G23" i="1" l="1"/>
  <c r="G28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<sst xmlns="http://schemas.openxmlformats.org/spreadsheetml/2006/main" count="611" uniqueCount="313">
  <si>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</si>
  <si>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</si>
  <si>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</si>
  <si>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</si>
  <si>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</si>
  <si>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</si>
  <si>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</si>
  <si>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</si>
  <si>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</si>
  <si>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</si>
  <si>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</si>
  <si>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</si>
  <si>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</si>
  <si>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</si>
  <si>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</si>
  <si>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</si>
  <si>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</si>
  <si>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</si>
  <si>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</si>
  <si>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</si>
  <si>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</si>
  <si>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</si>
  <si>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</si>
  <si>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</si>
  <si>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</si>
  <si>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</si>
  <si>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</si>
  <si>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</si>
  <si>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</si>
  <si>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</si>
  <si>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</si>
  <si>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</si>
  <si>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</si>
  <si>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</si>
  <si>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</si>
  <si>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</si>
  <si>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</si>
  <si>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</si>
  <si>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</si>
  <si>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</si>
  <si>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</si>
  <si>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Rozpočet:</t>
  </si>
  <si>
    <t>Misto</t>
  </si>
  <si>
    <t>Byt Praha 6</t>
  </si>
  <si>
    <t>Městská část Praha 6</t>
  </si>
  <si>
    <t>Ing Rostislav Váchal</t>
  </si>
  <si>
    <t>Československé armády 28</t>
  </si>
  <si>
    <t>Praha 6</t>
  </si>
  <si>
    <t>16000</t>
  </si>
  <si>
    <t>16707516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</si>
  <si>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</si>
  <si>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</si>
  <si>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</si>
  <si>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</si>
  <si>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</si>
  <si>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</si>
  <si>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</si>
  <si>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</si>
  <si>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</si>
  <si>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</si>
  <si>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</si>
  <si>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</si>
  <si>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</si>
  <si>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</si>
  <si>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</si>
  <si>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</si>
  <si>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</si>
  <si>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</si>
  <si>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</si>
  <si>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</si>
  <si>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</si>
  <si>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</si>
  <si>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</si>
  <si>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723</t>
  </si>
  <si>
    <t>725</t>
  </si>
  <si>
    <t>Zařizovací předměty</t>
  </si>
  <si>
    <t>Armatury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</si>
  <si>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</si>
  <si>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</si>
  <si>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</si>
  <si>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</si>
  <si>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</si>
  <si>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</si>
  <si>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</si>
  <si>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</si>
  <si>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</si>
  <si>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</si>
  <si>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</si>
  <si>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</si>
  <si>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</si>
  <si>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</si>
  <si>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</si>
  <si>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</si>
  <si>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</si>
  <si>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</si>
  <si>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</si>
  <si>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</si>
  <si>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</si>
  <si>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</si>
  <si>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</si>
  <si>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</si>
  <si>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</si>
  <si>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</si>
  <si>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</si>
  <si>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</si>
  <si>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</si>
  <si>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</si>
  <si>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</si>
  <si>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</si>
  <si>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</si>
  <si>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</si>
  <si>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</si>
  <si>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</si>
  <si>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</si>
  <si>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</si>
  <si>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</si>
  <si>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</si>
  <si>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</si>
  <si>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</si>
  <si>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</si>
  <si>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</si>
  <si>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</si>
  <si>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POL1_0</t>
  </si>
  <si>
    <t>m2</t>
  </si>
  <si>
    <t>m</t>
  </si>
  <si>
    <t>kus</t>
  </si>
  <si>
    <t>952901111R00</t>
  </si>
  <si>
    <t>Vyčištění budov o výšce podlaží do 4 m</t>
  </si>
  <si>
    <t>978059531R00</t>
  </si>
  <si>
    <t>978013191R00</t>
  </si>
  <si>
    <t>Otlučení omítek vnitřních stěn v rozsahu do 100 %</t>
  </si>
  <si>
    <t>979082111R00</t>
  </si>
  <si>
    <t>Vnitrostaveništní doprava suti do 10 m</t>
  </si>
  <si>
    <t>t</t>
  </si>
  <si>
    <t>979011211R00</t>
  </si>
  <si>
    <t>Svislá doprava suti a vybour. hmot za 2.NP nošením</t>
  </si>
  <si>
    <t>979011121R00</t>
  </si>
  <si>
    <t>Příplatek za každé další podlaží</t>
  </si>
  <si>
    <t>979081111R00</t>
  </si>
  <si>
    <t>Odvoz suti a vybour. hmot na skládku do 1 km</t>
  </si>
  <si>
    <t>soubor</t>
  </si>
  <si>
    <t>725210821R00</t>
  </si>
  <si>
    <t>Demontáž umyvadel bez výtokových armatur</t>
  </si>
  <si>
    <t>725017122R00</t>
  </si>
  <si>
    <t>Umyvadlo na šrouby CUBITO 55 x 42 cm, bílé</t>
  </si>
  <si>
    <t>725610810R00</t>
  </si>
  <si>
    <t>Demontáž plynového sporáku</t>
  </si>
  <si>
    <t>725820801R00</t>
  </si>
  <si>
    <t>Demontáž baterie nástěnné do G 3/4</t>
  </si>
  <si>
    <t>998734203R00</t>
  </si>
  <si>
    <t>Přesun hmot pro armatury, výšky do 24 m</t>
  </si>
  <si>
    <t>766670021R00</t>
  </si>
  <si>
    <t>Montáž kliky a štítku</t>
  </si>
  <si>
    <t>998766203R00</t>
  </si>
  <si>
    <t>Přesun hmot pro truhlářské konstr., výšky do 24 m</t>
  </si>
  <si>
    <t>771101210R00</t>
  </si>
  <si>
    <t>Penetrace podkladu pod dlažby</t>
  </si>
  <si>
    <t>998771203R00</t>
  </si>
  <si>
    <t>Přesun hmot pro podlahy z dlaždic, výšky do 24 m</t>
  </si>
  <si>
    <t>775413010R00</t>
  </si>
  <si>
    <t>Montáž podlahové lišty ze dřeva, přibíjené</t>
  </si>
  <si>
    <t>776401800R00</t>
  </si>
  <si>
    <t>Demontáž soklíků nebo lišt, pryžových nebo z PVC</t>
  </si>
  <si>
    <t>781101210R00</t>
  </si>
  <si>
    <t>Penetrace podkladu pod obklady</t>
  </si>
  <si>
    <t>784402801R00</t>
  </si>
  <si>
    <t>Odstranění malby oškrábáním v místnosti H do 3,8 m</t>
  </si>
  <si>
    <t>784191101R00</t>
  </si>
  <si>
    <t>Penetrace podkladu univerzální Primalex 1x</t>
  </si>
  <si>
    <t>POL99_0</t>
  </si>
  <si>
    <t/>
  </si>
  <si>
    <t>END</t>
  </si>
  <si>
    <t>R</t>
  </si>
  <si>
    <t>kpl</t>
  </si>
  <si>
    <t>ks</t>
  </si>
  <si>
    <t>Dlažba keramická</t>
  </si>
  <si>
    <t>Obklad keramický</t>
  </si>
  <si>
    <t>Staveništní přesun hmot + ostatní práce</t>
  </si>
  <si>
    <t>GZS</t>
  </si>
  <si>
    <t>DPH 15%</t>
  </si>
  <si>
    <t>Cena celkem  DPH</t>
  </si>
  <si>
    <t>612421626R00</t>
  </si>
  <si>
    <t>Omítka vnitřní zdiva, MVC, hladká</t>
  </si>
  <si>
    <t>612471411R00</t>
  </si>
  <si>
    <t>Úprava vnitřních stěn aktivovaným štukem</t>
  </si>
  <si>
    <t>Demontáž drobných předmětů HZS</t>
  </si>
  <si>
    <t>H</t>
  </si>
  <si>
    <t>Vanová dvířka včetně dodávky</t>
  </si>
  <si>
    <t>Kontrola zavírání dveří</t>
  </si>
  <si>
    <t>968061125R00</t>
  </si>
  <si>
    <t>Vyvěšení dřevěných dveřních křídel pl. do 2 m2</t>
  </si>
  <si>
    <t>968061126R00</t>
  </si>
  <si>
    <t>Vyvěšení dřevěných dveřních křídel pl. nad 2 m2</t>
  </si>
  <si>
    <t>965081713RT1</t>
  </si>
  <si>
    <t>Bourání dlažeb keramických tl.10 mm, nad 1 m2, ručně, dlaždice keramické</t>
  </si>
  <si>
    <t>Odsekání vnitřních obkladů stěn nad 2 m2</t>
  </si>
  <si>
    <t>979011219R00</t>
  </si>
  <si>
    <t>Přípl.k svislé dopr.suti za každé další NP nošením</t>
  </si>
  <si>
    <t>979990107R00</t>
  </si>
  <si>
    <t>Poplatek za skládku suti - směs betonu,cihel,dřeva</t>
  </si>
  <si>
    <t>721 R</t>
  </si>
  <si>
    <t>Úprava pro připojení kuch linky, včetně případného bourání</t>
  </si>
  <si>
    <t>721R</t>
  </si>
  <si>
    <t>Úprava pro připojení  koupelna + WC včetně bourání</t>
  </si>
  <si>
    <t>Přesun hmot pro opravy a údržbu do výšky 12 m</t>
  </si>
  <si>
    <t>734291911R00</t>
  </si>
  <si>
    <t>Zpětná montáž regulačních vent./kohoutů do G 1/2</t>
  </si>
  <si>
    <t>Termostatická hlavice Heimeier</t>
  </si>
  <si>
    <t>725110811R00</t>
  </si>
  <si>
    <t>Demontáž klozetů splachovacích</t>
  </si>
  <si>
    <t>725220841R00</t>
  </si>
  <si>
    <t>Demontáž ocelové vany</t>
  </si>
  <si>
    <t>725013165R00</t>
  </si>
  <si>
    <t>Klozet kombi LYRA Plus,nádrž s armat.</t>
  </si>
  <si>
    <t>725018111R00</t>
  </si>
  <si>
    <t>Vana ocelová , dl. 1700 mm</t>
  </si>
  <si>
    <t>766812840R00</t>
  </si>
  <si>
    <t>Demontáž kuchyňských linek do 2,1 m</t>
  </si>
  <si>
    <t>766825821R00</t>
  </si>
  <si>
    <t>Demontáž vestavěných skříní 2křídlových</t>
  </si>
  <si>
    <t>766695212R00</t>
  </si>
  <si>
    <t>Montáž prahů dveří jednokřídlových š. do 10 cm</t>
  </si>
  <si>
    <t>766695232R00</t>
  </si>
  <si>
    <t>Montáž prahů dveří dvoukřídlových š. do 10 cm</t>
  </si>
  <si>
    <t>766661112R00</t>
  </si>
  <si>
    <t>Montáž dveří do zárubně,otevíravých 1kř.do 0,8 m</t>
  </si>
  <si>
    <t>766661132R00</t>
  </si>
  <si>
    <t>Montáž dveří do zárubně,otevíravých 2kř.do 1,45 m</t>
  </si>
  <si>
    <t>Křídlo dveřní š 60 cm</t>
  </si>
  <si>
    <t>Křídlo dveřní š 80 cm</t>
  </si>
  <si>
    <t>Křídlo dveřní š. 140 cm</t>
  </si>
  <si>
    <t>Křídlo deřní EI 30</t>
  </si>
  <si>
    <t>Štitek + bezpečnostní kování</t>
  </si>
  <si>
    <t>Štitek + kování</t>
  </si>
  <si>
    <t>Práh dubový š. 10 cm dl 60 cm</t>
  </si>
  <si>
    <t>Práh dubový š. 10 cm dl 80 cm</t>
  </si>
  <si>
    <t>Práh dubový š. 10 cm dl 140 cm</t>
  </si>
  <si>
    <t>Montáž podlah keram.</t>
  </si>
  <si>
    <t>771579792R00</t>
  </si>
  <si>
    <t>Příplatek za podlahy keram.v omezeném prostoru</t>
  </si>
  <si>
    <t>771100010RAA</t>
  </si>
  <si>
    <t>Vyrovnání podk.samoniv.hmotou , nivelační hmota tl. 3 mm, penetrace</t>
  </si>
  <si>
    <t>775599141R00</t>
  </si>
  <si>
    <t>Lak dřevěných podlah Bona Novia, Z+2x,přebroušení</t>
  </si>
  <si>
    <t>775541400R00</t>
  </si>
  <si>
    <t>Položení podlah lamelových se zámkovým spojem</t>
  </si>
  <si>
    <t>775542022R00</t>
  </si>
  <si>
    <t>Podložka Mirelon 3 mm pod lamelové podlahy</t>
  </si>
  <si>
    <t>775413040R00</t>
  </si>
  <si>
    <t>Montáž podlahové lišty lepením Chemoprénem</t>
  </si>
  <si>
    <t>Podlaha plovoucí</t>
  </si>
  <si>
    <t>Podlahové lišty dřevěné , parkety</t>
  </si>
  <si>
    <t>Podlahová lišta na plov. Podlahu , lepené</t>
  </si>
  <si>
    <t>998775202R00</t>
  </si>
  <si>
    <t>Přesun hmot pro podlahy vlysové, výšky do 12 m</t>
  </si>
  <si>
    <t>Sejmutí povlaků volně položených, z ploch do 10 m2</t>
  </si>
  <si>
    <t>781475112R00</t>
  </si>
  <si>
    <t>Obklad vnitřní stěn keramický, do tmele, 15x15 cm</t>
  </si>
  <si>
    <t>Stěrková izolace např Mapei</t>
  </si>
  <si>
    <t>Páska k izolaci</t>
  </si>
  <si>
    <t>Výplň spáry silikonem</t>
  </si>
  <si>
    <t>998781202R00</t>
  </si>
  <si>
    <t>Přesun hmot pro obklady keramické, výšky do 12 m</t>
  </si>
  <si>
    <t>783201811R00</t>
  </si>
  <si>
    <t>Odstranění nátěrů z kovových konstrukcí oškrábáním</t>
  </si>
  <si>
    <t>783222100R00</t>
  </si>
  <si>
    <t>Nátěr syntetický kovových konstrukcí dvojnásobný</t>
  </si>
  <si>
    <t>784195222R00</t>
  </si>
  <si>
    <t>Malba Primalex Plus, barva, bez penetrace, 2 x</t>
  </si>
  <si>
    <t>784011121R00</t>
  </si>
  <si>
    <t>Broušení štuků a nových omítek</t>
  </si>
  <si>
    <t>784011222RT2</t>
  </si>
  <si>
    <t>Zakrytí podlah, včetně papírové lepenky</t>
  </si>
  <si>
    <t>Rozvod CYKY 3x2,5 mm</t>
  </si>
  <si>
    <t>Rozvod CYKY 3x1,5 mm</t>
  </si>
  <si>
    <t xml:space="preserve">Svítidlo žárovkové stropní příprava </t>
  </si>
  <si>
    <t xml:space="preserve">Svítidlo žárovkové nástěnné příprava </t>
  </si>
  <si>
    <t>Zásuvka 2 x + rámeček 2 x tango bílé</t>
  </si>
  <si>
    <t>Vypínač č.1</t>
  </si>
  <si>
    <t>Domovní rozvodnice včetně výzbroje a montáže</t>
  </si>
  <si>
    <t>Stavební přípomoce</t>
  </si>
  <si>
    <t>Dokumentace skutečného provedení</t>
  </si>
  <si>
    <t>Revizní zpráva</t>
  </si>
  <si>
    <t>Byt č.9</t>
  </si>
  <si>
    <t xml:space="preserve">Bělohorská,1684/78 , Praha </t>
  </si>
  <si>
    <t>340271610R00</t>
  </si>
  <si>
    <t>Zazdívka otvorů pl.do 4 m2, pórobet.tvár.,tl.10 cm</t>
  </si>
  <si>
    <t>m3</t>
  </si>
  <si>
    <t>Ytong tl .50 mm , obezdívka vany</t>
  </si>
  <si>
    <t>612421221R00</t>
  </si>
  <si>
    <t>Oprava vápen.omítek stěn do 10 % pl. - hladkých</t>
  </si>
  <si>
    <t>941955001R00</t>
  </si>
  <si>
    <t>Lešení lehké pomocné, výška podlahy do 1,2 m</t>
  </si>
  <si>
    <t>Doplnění závěsů dveře</t>
  </si>
  <si>
    <t>968072455R00</t>
  </si>
  <si>
    <t>Vybourání kovových dveřních zárubní pl. do 2 m2</t>
  </si>
  <si>
    <t>999281108R00</t>
  </si>
  <si>
    <t>998725202R00</t>
  </si>
  <si>
    <t>Přesun hmot pro zařizovací předměty, výšky do 12 m</t>
  </si>
  <si>
    <t>766411812R00</t>
  </si>
  <si>
    <t>Demontáž obložení stěn panely velikosti nad 1,5 m2</t>
  </si>
  <si>
    <t>776551830RT3</t>
  </si>
  <si>
    <t>Vyrovnání nivelační hmotou tl 3 mm</t>
  </si>
  <si>
    <t>Oprava bytu č.9</t>
  </si>
  <si>
    <t>Bělohorská 1684/78</t>
  </si>
  <si>
    <t>Odvoz suti a vybour. hmot na skládku příplatek za další km</t>
  </si>
  <si>
    <t>979081121R00</t>
  </si>
  <si>
    <t>Sekání rýh ve stěnách do 5 cm pro vodiče</t>
  </si>
  <si>
    <t>Sekání rýh ve stropech do 5 cm pro vodiče</t>
  </si>
  <si>
    <t>Zaomítnutí rýh ve stropech maltou</t>
  </si>
  <si>
    <t>Zaomítnutí rýh ve stěnách maltou</t>
  </si>
  <si>
    <t>771575109TR5</t>
  </si>
  <si>
    <t>Úprava vnitřních stropů aktivním štukem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</si>
</sst>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3" borderId="38" xfId="0" applyNumberFormat="1" applyFill="1" applyBorder="1" applyAlignment="1"/>
    <xf numFmtId="49" fontId="0" fillId="3" borderId="38" xfId="0" applyNumberFormat="1" applyFill="1" applyBorder="1"/>
    <xf numFmtId="0" fontId="0" fillId="3" borderId="38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9" xfId="0" applyFill="1" applyBorder="1" applyAlignment="1">
      <alignment vertical="top"/>
    </xf>
    <xf numFmtId="0" fontId="0" fillId="3" borderId="4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6" xfId="0" applyFill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4" fontId="17" fillId="0" borderId="34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0" fontId="0" fillId="3" borderId="41" xfId="0" applyFill="1" applyBorder="1" applyAlignment="1">
      <alignment wrapText="1"/>
    </xf>
    <xf numFmtId="0" fontId="0" fillId="3" borderId="42" xfId="0" applyFill="1" applyBorder="1" applyAlignment="1">
      <alignment vertical="top"/>
    </xf>
    <xf numFmtId="49" fontId="0" fillId="3" borderId="42" xfId="0" applyNumberFormat="1" applyFill="1" applyBorder="1" applyAlignment="1">
      <alignment vertical="top"/>
    </xf>
    <xf numFmtId="49" fontId="0" fillId="3" borderId="39" xfId="0" applyNumberFormat="1" applyFill="1" applyBorder="1" applyAlignment="1">
      <alignment vertical="top"/>
    </xf>
    <xf numFmtId="0" fontId="0" fillId="3" borderId="43" xfId="0" applyFill="1" applyBorder="1" applyAlignment="1">
      <alignment vertical="top"/>
    </xf>
    <xf numFmtId="164" fontId="0" fillId="3" borderId="39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6" xfId="0" applyFont="1" applyBorder="1" applyAlignment="1">
      <alignment vertical="top" shrinkToFit="1"/>
    </xf>
    <xf numFmtId="4" fontId="17" fillId="0" borderId="37" xfId="0" applyNumberFormat="1" applyFont="1" applyBorder="1" applyAlignment="1">
      <alignment vertical="top" shrinkToFit="1"/>
    </xf>
    <xf numFmtId="0" fontId="17" fillId="0" borderId="37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26" xfId="0" applyNumberFormat="1" applyFont="1" applyBorder="1" applyAlignment="1">
      <alignment horizontal="left" vertical="top"/>
    </xf>
    <xf numFmtId="0" fontId="0" fillId="0" borderId="39" xfId="0" applyFon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0" fillId="3" borderId="39" xfId="0" applyFill="1" applyBorder="1"/>
    <xf numFmtId="0" fontId="0" fillId="3" borderId="43" xfId="0" applyFill="1" applyBorder="1"/>
    <xf numFmtId="0" fontId="0" fillId="3" borderId="41" xfId="0" applyFill="1" applyBorder="1"/>
    <xf numFmtId="49" fontId="0" fillId="3" borderId="41" xfId="0" applyNumberFormat="1" applyFill="1" applyBorder="1"/>
    <xf numFmtId="4" fontId="0" fillId="3" borderId="39" xfId="0" applyNumberFormat="1" applyFill="1" applyBorder="1" applyAlignment="1" applyProtection="1">
      <alignment vertical="top"/>
      <protection locked="0"/>
    </xf>
    <xf numFmtId="4" fontId="17" fillId="0" borderId="34" xfId="0" applyNumberFormat="1" applyFont="1" applyBorder="1" applyAlignment="1" applyProtection="1">
      <alignment vertical="top" shrinkToFit="1"/>
      <protection locked="0"/>
    </xf>
    <xf numFmtId="4" fontId="0" fillId="3" borderId="37" xfId="0" applyNumberFormat="1" applyFill="1" applyBorder="1" applyAlignment="1" applyProtection="1">
      <alignment vertical="top" shrinkToFit="1"/>
      <protection locked="0"/>
    </xf>
    <xf numFmtId="4" fontId="17" fillId="0" borderId="37" xfId="0" applyNumberFormat="1" applyFont="1" applyBorder="1" applyAlignment="1" applyProtection="1">
      <alignment vertical="top" shrinkToFit="1"/>
      <protection locked="0"/>
    </xf>
    <xf numFmtId="165" fontId="17" fillId="0" borderId="34" xfId="0" applyNumberFormat="1" applyFont="1" applyBorder="1" applyAlignment="1">
      <alignment vertical="top" shrinkToFit="1"/>
    </xf>
    <xf numFmtId="0" fontId="0" fillId="3" borderId="10" xfId="0" applyNumberFormat="1" applyFill="1" applyBorder="1" applyAlignment="1">
      <alignment horizontal="left" vertical="top"/>
    </xf>
    <xf numFmtId="0" fontId="0" fillId="3" borderId="26" xfId="0" applyFill="1" applyBorder="1" applyAlignment="1">
      <alignment vertical="top"/>
    </xf>
    <xf numFmtId="4" fontId="0" fillId="3" borderId="34" xfId="0" applyNumberFormat="1" applyFill="1" applyBorder="1" applyAlignment="1">
      <alignment vertical="top"/>
    </xf>
    <xf numFmtId="0" fontId="0" fillId="3" borderId="34" xfId="0" applyFill="1" applyBorder="1" applyAlignment="1">
      <alignment vertical="top"/>
    </xf>
    <xf numFmtId="4" fontId="0" fillId="5" borderId="34" xfId="0" applyNumberFormat="1" applyFill="1" applyBorder="1" applyAlignment="1" applyProtection="1">
      <alignment vertical="top"/>
      <protection locked="0"/>
    </xf>
    <xf numFmtId="4" fontId="0" fillId="3" borderId="39" xfId="0" applyNumberFormat="1" applyFill="1" applyBorder="1" applyAlignment="1" applyProtection="1">
      <alignment vertical="top"/>
    </xf>
    <xf numFmtId="4" fontId="0" fillId="3" borderId="37" xfId="0" applyNumberFormat="1" applyFill="1" applyBorder="1" applyAlignment="1" applyProtection="1">
      <alignment vertical="top" shrinkToFit="1"/>
    </xf>
    <xf numFmtId="4" fontId="0" fillId="5" borderId="37" xfId="0" applyNumberFormat="1" applyFill="1" applyBorder="1" applyAlignment="1" applyProtection="1">
      <alignment vertical="top" shrinkToFit="1"/>
      <protection locked="0"/>
    </xf>
    <xf numFmtId="4" fontId="0" fillId="5" borderId="37" xfId="0" applyNumberFormat="1" applyFill="1" applyBorder="1" applyAlignment="1" applyProtection="1">
      <alignment vertical="top" shrinkToFit="1"/>
    </xf>
    <xf numFmtId="0" fontId="3" fillId="2" borderId="0" xfId="0" applyFont="1" applyFill="1" applyAlignment="1">
      <alignment horizontal="left" wrapTex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7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3" xfId="0" applyNumberFormat="1" applyFill="1" applyBorder="1"/>
    <xf numFmtId="3" fontId="0" fillId="4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9" fillId="3" borderId="18" xfId="0" applyNumberFormat="1" applyFont="1" applyFill="1" applyBorder="1" applyAlignment="1">
      <alignment horizontal="center" vertical="center" shrinkToFit="1"/>
    </xf>
    <xf numFmtId="0" fontId="9" fillId="3" borderId="18" xfId="0" applyFont="1" applyFill="1" applyBorder="1" applyAlignment="1">
      <alignment horizontal="center" vertical="center" shrinkToFit="1"/>
    </xf>
    <xf numFmtId="0" fontId="9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3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36</v>
      </c>
    </row>
    <row r="2" spans="1:7" ht="57.75" customHeight="1" x14ac:dyDescent="0.2">
      <c r="A2" s="202" t="s">
        <v>37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opLeftCell="B55" zoomScaleNormal="100" zoomScaleSheetLayoutView="75" workbookViewId="0">
      <selection activeCell="F62" sqref="F6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34</v>
      </c>
      <c r="B1" s="233" t="s">
        <v>40</v>
      </c>
      <c r="C1" s="234"/>
      <c r="D1" s="234"/>
      <c r="E1" s="234"/>
      <c r="F1" s="234"/>
      <c r="G1" s="234"/>
      <c r="H1" s="234"/>
      <c r="I1" s="234"/>
      <c r="J1" s="235"/>
    </row>
    <row r="2" spans="1:15" ht="23.25" customHeight="1" x14ac:dyDescent="0.2">
      <c r="A2" s="4"/>
      <c r="B2" s="81" t="s">
        <v>38</v>
      </c>
      <c r="C2" s="82"/>
      <c r="D2" s="218" t="s">
        <v>283</v>
      </c>
      <c r="E2" s="219"/>
      <c r="F2" s="219"/>
      <c r="G2" s="219"/>
      <c r="H2" s="219"/>
      <c r="I2" s="219"/>
      <c r="J2" s="220"/>
      <c r="O2" s="2"/>
    </row>
    <row r="3" spans="1:15" ht="23.25" customHeight="1" x14ac:dyDescent="0.2">
      <c r="A3" s="4"/>
      <c r="B3" s="83" t="s">
        <v>42</v>
      </c>
      <c r="C3" s="84"/>
      <c r="D3" s="246" t="s">
        <v>284</v>
      </c>
      <c r="E3" s="247"/>
      <c r="F3" s="247"/>
      <c r="G3" s="247"/>
      <c r="H3" s="247"/>
      <c r="I3" s="247"/>
      <c r="J3" s="248"/>
    </row>
    <row r="4" spans="1:15" ht="23.25" hidden="1" customHeight="1" x14ac:dyDescent="0.2">
      <c r="A4" s="4"/>
      <c r="B4" s="85" t="s">
        <v>41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20</v>
      </c>
      <c r="C5" s="5"/>
      <c r="D5" s="91" t="s">
        <v>44</v>
      </c>
      <c r="E5" s="26"/>
      <c r="F5" s="26"/>
      <c r="G5" s="26"/>
      <c r="H5" s="28" t="s">
        <v>31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32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18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17</v>
      </c>
      <c r="C11" s="5"/>
      <c r="D11" s="225" t="s">
        <v>45</v>
      </c>
      <c r="E11" s="225"/>
      <c r="F11" s="225"/>
      <c r="G11" s="225"/>
      <c r="H11" s="28" t="s">
        <v>31</v>
      </c>
      <c r="I11" s="91" t="s">
        <v>49</v>
      </c>
      <c r="J11" s="11"/>
    </row>
    <row r="12" spans="1:15" ht="15.75" customHeight="1" x14ac:dyDescent="0.2">
      <c r="A12" s="4"/>
      <c r="B12" s="41"/>
      <c r="C12" s="26"/>
      <c r="D12" s="244" t="s">
        <v>46</v>
      </c>
      <c r="E12" s="244"/>
      <c r="F12" s="244"/>
      <c r="G12" s="244"/>
      <c r="H12" s="28" t="s">
        <v>32</v>
      </c>
      <c r="I12" s="91"/>
      <c r="J12" s="11"/>
    </row>
    <row r="13" spans="1:15" ht="15.75" customHeight="1" x14ac:dyDescent="0.2">
      <c r="A13" s="4"/>
      <c r="B13" s="42"/>
      <c r="C13" s="92" t="s">
        <v>48</v>
      </c>
      <c r="D13" s="245" t="s">
        <v>47</v>
      </c>
      <c r="E13" s="245"/>
      <c r="F13" s="245"/>
      <c r="G13" s="245"/>
      <c r="H13" s="29"/>
      <c r="I13" s="34"/>
      <c r="J13" s="51"/>
    </row>
    <row r="14" spans="1:15" ht="24" customHeight="1" x14ac:dyDescent="0.2">
      <c r="A14" s="4"/>
      <c r="B14" s="66" t="s">
        <v>19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29</v>
      </c>
      <c r="C15" s="72"/>
      <c r="D15" s="53"/>
      <c r="E15" s="224"/>
      <c r="F15" s="224"/>
      <c r="G15" s="242"/>
      <c r="H15" s="242"/>
      <c r="I15" s="242" t="s">
        <v>26</v>
      </c>
      <c r="J15" s="243"/>
    </row>
    <row r="16" spans="1:15" ht="23.25" customHeight="1" x14ac:dyDescent="0.2">
      <c r="A16" s="142" t="s">
        <v>21</v>
      </c>
      <c r="B16" s="143" t="s">
        <v>21</v>
      </c>
      <c r="C16" s="58"/>
      <c r="D16" s="59"/>
      <c r="E16" s="221"/>
      <c r="F16" s="222"/>
      <c r="G16" s="221"/>
      <c r="H16" s="222"/>
      <c r="I16" s="221">
        <f>I47+I48+I49+I50+I51+I52+I53</f>
        <v>0</v>
      </c>
      <c r="J16" s="223"/>
    </row>
    <row r="17" spans="1:10" ht="23.25" customHeight="1" x14ac:dyDescent="0.2">
      <c r="A17" s="142" t="s">
        <v>22</v>
      </c>
      <c r="B17" s="143" t="s">
        <v>22</v>
      </c>
      <c r="C17" s="58"/>
      <c r="D17" s="59"/>
      <c r="E17" s="221"/>
      <c r="F17" s="222"/>
      <c r="G17" s="221"/>
      <c r="H17" s="222"/>
      <c r="I17" s="221">
        <f>I54+I55+I56+I57+I58+I59+I60+I61+I62+I63+I64</f>
        <v>0</v>
      </c>
      <c r="J17" s="223"/>
    </row>
    <row r="18" spans="1:10" ht="23.25" customHeight="1" x14ac:dyDescent="0.2">
      <c r="A18" s="142" t="s">
        <v>23</v>
      </c>
      <c r="B18" s="143" t="s">
        <v>23</v>
      </c>
      <c r="C18" s="58"/>
      <c r="D18" s="59"/>
      <c r="E18" s="221"/>
      <c r="F18" s="222"/>
      <c r="G18" s="221"/>
      <c r="H18" s="222"/>
      <c r="I18" s="221">
        <f>I65</f>
        <v>0</v>
      </c>
      <c r="J18" s="223"/>
    </row>
    <row r="19" spans="1:10" ht="23.25" customHeight="1" x14ac:dyDescent="0.2">
      <c r="A19" s="142" t="s">
        <v>93</v>
      </c>
      <c r="B19" s="143" t="s">
        <v>24</v>
      </c>
      <c r="C19" s="58"/>
      <c r="D19" s="59"/>
      <c r="E19" s="221"/>
      <c r="F19" s="222"/>
      <c r="G19" s="221"/>
      <c r="H19" s="222"/>
      <c r="I19" s="221">
        <f>I66</f>
        <v>0</v>
      </c>
      <c r="J19" s="223"/>
    </row>
    <row r="20" spans="1:10" ht="23.25" customHeight="1" x14ac:dyDescent="0.2">
      <c r="A20" s="142" t="s">
        <v>94</v>
      </c>
      <c r="B20" s="143" t="s">
        <v>25</v>
      </c>
      <c r="C20" s="58"/>
      <c r="D20" s="59"/>
      <c r="E20" s="221"/>
      <c r="F20" s="222"/>
      <c r="G20" s="221"/>
      <c r="H20" s="222"/>
      <c r="I20" s="221">
        <v>0</v>
      </c>
      <c r="J20" s="223"/>
    </row>
    <row r="21" spans="1:10" ht="23.25" customHeight="1" x14ac:dyDescent="0.2">
      <c r="A21" s="4"/>
      <c r="B21" s="74" t="s">
        <v>26</v>
      </c>
      <c r="C21" s="75"/>
      <c r="D21" s="76"/>
      <c r="E21" s="231"/>
      <c r="F21" s="240"/>
      <c r="G21" s="231"/>
      <c r="H21" s="240"/>
      <c r="I21" s="231">
        <f>SUM(I16:I20)</f>
        <v>0</v>
      </c>
      <c r="J21" s="232"/>
    </row>
    <row r="22" spans="1:10" ht="33" customHeight="1" x14ac:dyDescent="0.2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9">
        <f>I21</f>
        <v>0</v>
      </c>
      <c r="H23" s="230"/>
      <c r="I23" s="230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7">
        <v>0</v>
      </c>
      <c r="H24" s="228"/>
      <c r="I24" s="228"/>
      <c r="J24" s="62" t="str">
        <f t="shared" si="0"/>
        <v>CZK</v>
      </c>
    </row>
    <row r="25" spans="1:10" ht="23.25" customHeight="1" thickBot="1" x14ac:dyDescent="0.25">
      <c r="A25" s="4"/>
      <c r="B25" s="57" t="s">
        <v>179</v>
      </c>
      <c r="C25" s="58"/>
      <c r="D25" s="59"/>
      <c r="E25" s="60"/>
      <c r="F25" s="61"/>
      <c r="G25" s="229">
        <f>I21/100*15</f>
        <v>0</v>
      </c>
      <c r="H25" s="230"/>
      <c r="I25" s="230"/>
      <c r="J25" s="62" t="str">
        <f t="shared" si="0"/>
        <v>CZK</v>
      </c>
    </row>
    <row r="26" spans="1:10" ht="23.25" hidden="1" customHeight="1" x14ac:dyDescent="0.2">
      <c r="A26" s="4"/>
      <c r="B26" s="49" t="s">
        <v>13</v>
      </c>
      <c r="C26" s="22"/>
      <c r="D26" s="18"/>
      <c r="E26" s="43">
        <f>SazbaDPH2</f>
        <v>0</v>
      </c>
      <c r="F26" s="44" t="s">
        <v>0</v>
      </c>
      <c r="G26" s="236">
        <v>114379</v>
      </c>
      <c r="H26" s="237"/>
      <c r="I26" s="237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38">
        <v>0.42000000004191002</v>
      </c>
      <c r="H27" s="238"/>
      <c r="I27" s="238"/>
      <c r="J27" s="63" t="str">
        <f t="shared" si="0"/>
        <v>CZK</v>
      </c>
    </row>
    <row r="28" spans="1:10" ht="27.75" customHeight="1" thickBot="1" x14ac:dyDescent="0.25">
      <c r="A28" s="4"/>
      <c r="B28" s="114" t="s">
        <v>180</v>
      </c>
      <c r="C28" s="115"/>
      <c r="D28" s="115"/>
      <c r="E28" s="116"/>
      <c r="F28" s="117"/>
      <c r="G28" s="239">
        <f>ZakladDPHZakl+ZakladDPHSni</f>
        <v>0</v>
      </c>
      <c r="H28" s="241"/>
      <c r="I28" s="241"/>
      <c r="J28" s="118" t="str">
        <f t="shared" si="0"/>
        <v>CZK</v>
      </c>
    </row>
    <row r="29" spans="1:10" ht="27.75" hidden="1" customHeight="1" thickBot="1" x14ac:dyDescent="0.25">
      <c r="A29" s="4"/>
      <c r="B29" s="114" t="s">
        <v>33</v>
      </c>
      <c r="C29" s="119"/>
      <c r="D29" s="119"/>
      <c r="E29" s="119"/>
      <c r="F29" s="119"/>
      <c r="G29" s="239">
        <v>659042</v>
      </c>
      <c r="H29" s="239"/>
      <c r="I29" s="239"/>
      <c r="J29" s="120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43495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6" t="s">
        <v>2</v>
      </c>
      <c r="E35" s="22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14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35</v>
      </c>
      <c r="B38" s="97" t="s">
        <v>15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DPH 15%</v>
      </c>
      <c r="H38" s="105" t="s">
        <v>16</v>
      </c>
      <c r="I38" s="106" t="s">
        <v>1</v>
      </c>
      <c r="J38" s="100" t="s">
        <v>0</v>
      </c>
    </row>
    <row r="39" spans="1:10" ht="25.5" hidden="1" customHeight="1" x14ac:dyDescent="0.2">
      <c r="A39" s="95">
        <v>0</v>
      </c>
      <c r="B39" s="101" t="s">
        <v>50</v>
      </c>
      <c r="C39" s="210" t="s">
        <v>43</v>
      </c>
      <c r="D39" s="211"/>
      <c r="E39" s="211"/>
      <c r="F39" s="107">
        <v>0</v>
      </c>
      <c r="G39" s="108">
        <v>544662.57999999996</v>
      </c>
      <c r="H39" s="109"/>
      <c r="I39" s="110">
        <v>544662.57999999996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12" t="s">
        <v>51</v>
      </c>
      <c r="C40" s="213"/>
      <c r="D40" s="213"/>
      <c r="E40" s="213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3">
        <f>SUMIF(A39:A39,"=1",I39:I39)</f>
        <v>0</v>
      </c>
      <c r="J40" s="96">
        <f>SUMIF(A39:A39,"=1",J39:J39)</f>
        <v>0</v>
      </c>
    </row>
    <row r="44" spans="1:10" ht="15.75" x14ac:dyDescent="0.25">
      <c r="B44" s="121" t="s">
        <v>53</v>
      </c>
    </row>
    <row r="46" spans="1:10" ht="25.5" customHeight="1" x14ac:dyDescent="0.2">
      <c r="A46" s="122"/>
      <c r="B46" s="126" t="s">
        <v>15</v>
      </c>
      <c r="C46" s="126" t="s">
        <v>5</v>
      </c>
      <c r="D46" s="127"/>
      <c r="E46" s="127"/>
      <c r="F46" s="130" t="s">
        <v>54</v>
      </c>
      <c r="G46" s="130"/>
      <c r="H46" s="130"/>
      <c r="I46" s="214" t="s">
        <v>26</v>
      </c>
      <c r="J46" s="214"/>
    </row>
    <row r="47" spans="1:10" ht="25.5" customHeight="1" x14ac:dyDescent="0.2">
      <c r="A47" s="123"/>
      <c r="B47" s="131" t="s">
        <v>55</v>
      </c>
      <c r="C47" s="216" t="s">
        <v>56</v>
      </c>
      <c r="D47" s="217"/>
      <c r="E47" s="217"/>
      <c r="F47" s="133" t="s">
        <v>21</v>
      </c>
      <c r="G47" s="134"/>
      <c r="H47" s="134"/>
      <c r="I47" s="215">
        <f>SUM('Rozpočet Pol'!G8)</f>
        <v>0</v>
      </c>
      <c r="J47" s="215"/>
    </row>
    <row r="48" spans="1:10" ht="25.5" customHeight="1" x14ac:dyDescent="0.2">
      <c r="A48" s="123"/>
      <c r="B48" s="125" t="s">
        <v>57</v>
      </c>
      <c r="C48" s="204" t="s">
        <v>58</v>
      </c>
      <c r="D48" s="205"/>
      <c r="E48" s="205"/>
      <c r="F48" s="135" t="s">
        <v>21</v>
      </c>
      <c r="G48" s="136"/>
      <c r="H48" s="136"/>
      <c r="I48" s="203">
        <f>SUM('Rozpočet Pol'!G11)</f>
        <v>0</v>
      </c>
      <c r="J48" s="203"/>
    </row>
    <row r="49" spans="1:10" ht="25.5" customHeight="1" x14ac:dyDescent="0.2">
      <c r="A49" s="123"/>
      <c r="B49" s="125" t="s">
        <v>59</v>
      </c>
      <c r="C49" s="204" t="s">
        <v>60</v>
      </c>
      <c r="D49" s="205"/>
      <c r="E49" s="205"/>
      <c r="F49" s="135" t="s">
        <v>21</v>
      </c>
      <c r="G49" s="136"/>
      <c r="H49" s="136"/>
      <c r="I49" s="203">
        <f>SUM('Rozpočet Pol'!G16)</f>
        <v>0</v>
      </c>
      <c r="J49" s="203"/>
    </row>
    <row r="50" spans="1:10" ht="25.5" customHeight="1" x14ac:dyDescent="0.2">
      <c r="A50" s="123"/>
      <c r="B50" s="125" t="s">
        <v>61</v>
      </c>
      <c r="C50" s="204" t="s">
        <v>62</v>
      </c>
      <c r="D50" s="205"/>
      <c r="E50" s="205"/>
      <c r="F50" s="135" t="s">
        <v>21</v>
      </c>
      <c r="G50" s="136"/>
      <c r="H50" s="136"/>
      <c r="I50" s="203">
        <f>SUM('Rozpočet Pol'!G18)</f>
        <v>0</v>
      </c>
      <c r="J50" s="203"/>
    </row>
    <row r="51" spans="1:10" ht="25.5" customHeight="1" x14ac:dyDescent="0.2">
      <c r="A51" s="123"/>
      <c r="B51" s="125" t="s">
        <v>63</v>
      </c>
      <c r="C51" s="204" t="s">
        <v>64</v>
      </c>
      <c r="D51" s="205"/>
      <c r="E51" s="205"/>
      <c r="F51" s="135" t="s">
        <v>21</v>
      </c>
      <c r="G51" s="136"/>
      <c r="H51" s="136"/>
      <c r="I51" s="203">
        <f>SUM('Rozpočet Pol'!G24)</f>
        <v>0</v>
      </c>
      <c r="J51" s="203"/>
    </row>
    <row r="52" spans="1:10" ht="25.5" customHeight="1" x14ac:dyDescent="0.2">
      <c r="A52" s="123"/>
      <c r="B52" s="125" t="s">
        <v>65</v>
      </c>
      <c r="C52" s="204" t="s">
        <v>66</v>
      </c>
      <c r="D52" s="205"/>
      <c r="E52" s="205"/>
      <c r="F52" s="135" t="s">
        <v>21</v>
      </c>
      <c r="G52" s="136"/>
      <c r="H52" s="136"/>
      <c r="I52" s="203">
        <f>SUM('Rozpočet Pol'!G29)</f>
        <v>0</v>
      </c>
      <c r="J52" s="203"/>
    </row>
    <row r="53" spans="1:10" ht="25.5" customHeight="1" x14ac:dyDescent="0.2">
      <c r="A53" s="123"/>
      <c r="B53" s="125" t="s">
        <v>67</v>
      </c>
      <c r="C53" s="204" t="s">
        <v>68</v>
      </c>
      <c r="D53" s="205"/>
      <c r="E53" s="205"/>
      <c r="F53" s="135" t="s">
        <v>21</v>
      </c>
      <c r="G53" s="136"/>
      <c r="H53" s="136"/>
      <c r="I53" s="203">
        <f>SUM('Rozpočet Pol'!G39)</f>
        <v>0</v>
      </c>
      <c r="J53" s="203"/>
    </row>
    <row r="54" spans="1:10" ht="25.5" customHeight="1" x14ac:dyDescent="0.2">
      <c r="A54" s="123"/>
      <c r="B54" s="125" t="s">
        <v>69</v>
      </c>
      <c r="C54" s="204" t="s">
        <v>70</v>
      </c>
      <c r="D54" s="205"/>
      <c r="E54" s="205"/>
      <c r="F54" s="135" t="s">
        <v>22</v>
      </c>
      <c r="G54" s="136"/>
      <c r="H54" s="136"/>
      <c r="I54" s="203">
        <f>SUM('Rozpočet Pol'!G41)</f>
        <v>0</v>
      </c>
      <c r="J54" s="203"/>
    </row>
    <row r="55" spans="1:10" ht="25.5" customHeight="1" x14ac:dyDescent="0.2">
      <c r="A55" s="123"/>
      <c r="B55" s="125" t="s">
        <v>71</v>
      </c>
      <c r="C55" s="204" t="s">
        <v>72</v>
      </c>
      <c r="D55" s="205"/>
      <c r="E55" s="205"/>
      <c r="F55" s="135" t="s">
        <v>22</v>
      </c>
      <c r="G55" s="136"/>
      <c r="H55" s="136"/>
      <c r="I55" s="203">
        <f>SUM('Rozpočet Pol'!G45)</f>
        <v>0</v>
      </c>
      <c r="J55" s="203"/>
    </row>
    <row r="56" spans="1:10" ht="25.5" customHeight="1" x14ac:dyDescent="0.2">
      <c r="A56" s="123"/>
      <c r="B56" s="125" t="s">
        <v>73</v>
      </c>
      <c r="C56" s="204" t="s">
        <v>76</v>
      </c>
      <c r="D56" s="205"/>
      <c r="E56" s="205"/>
      <c r="F56" s="135" t="s">
        <v>22</v>
      </c>
      <c r="G56" s="136"/>
      <c r="H56" s="136"/>
      <c r="I56" s="203">
        <f>SUM('Rozpočet Pol'!G49)</f>
        <v>0</v>
      </c>
      <c r="J56" s="203"/>
    </row>
    <row r="57" spans="1:10" ht="25.5" customHeight="1" x14ac:dyDescent="0.2">
      <c r="A57" s="123"/>
      <c r="B57" s="125" t="s">
        <v>74</v>
      </c>
      <c r="C57" s="204" t="s">
        <v>75</v>
      </c>
      <c r="D57" s="205"/>
      <c r="E57" s="205"/>
      <c r="F57" s="135" t="s">
        <v>22</v>
      </c>
      <c r="G57" s="136"/>
      <c r="H57" s="136"/>
      <c r="I57" s="203">
        <f>SUM('Rozpočet Pol'!G53)</f>
        <v>0</v>
      </c>
      <c r="J57" s="203"/>
    </row>
    <row r="58" spans="1:10" ht="25.5" customHeight="1" x14ac:dyDescent="0.2">
      <c r="A58" s="123"/>
      <c r="B58" s="125" t="s">
        <v>77</v>
      </c>
      <c r="C58" s="204" t="s">
        <v>78</v>
      </c>
      <c r="D58" s="205"/>
      <c r="E58" s="205"/>
      <c r="F58" s="135" t="s">
        <v>22</v>
      </c>
      <c r="G58" s="136"/>
      <c r="H58" s="136"/>
      <c r="I58" s="203">
        <f>SUM('Rozpočet Pol'!G64)</f>
        <v>0</v>
      </c>
      <c r="J58" s="203"/>
    </row>
    <row r="59" spans="1:10" ht="25.5" customHeight="1" x14ac:dyDescent="0.2">
      <c r="A59" s="123"/>
      <c r="B59" s="125" t="s">
        <v>79</v>
      </c>
      <c r="C59" s="204" t="s">
        <v>80</v>
      </c>
      <c r="D59" s="205"/>
      <c r="E59" s="205"/>
      <c r="F59" s="135" t="s">
        <v>22</v>
      </c>
      <c r="G59" s="136"/>
      <c r="H59" s="136"/>
      <c r="I59" s="203">
        <f>SUM('Rozpočet Pol'!G83)</f>
        <v>0</v>
      </c>
      <c r="J59" s="203"/>
    </row>
    <row r="60" spans="1:10" ht="25.5" customHeight="1" x14ac:dyDescent="0.2">
      <c r="A60" s="123"/>
      <c r="B60" s="125" t="s">
        <v>81</v>
      </c>
      <c r="C60" s="204" t="s">
        <v>82</v>
      </c>
      <c r="D60" s="205"/>
      <c r="E60" s="205"/>
      <c r="F60" s="135" t="s">
        <v>22</v>
      </c>
      <c r="G60" s="136"/>
      <c r="H60" s="136"/>
      <c r="I60" s="203">
        <f>SUM('Rozpočet Pol'!G90)</f>
        <v>0</v>
      </c>
      <c r="J60" s="203"/>
    </row>
    <row r="61" spans="1:10" ht="25.5" customHeight="1" x14ac:dyDescent="0.2">
      <c r="A61" s="123"/>
      <c r="B61" s="125" t="s">
        <v>83</v>
      </c>
      <c r="C61" s="204" t="s">
        <v>84</v>
      </c>
      <c r="D61" s="205"/>
      <c r="E61" s="205"/>
      <c r="F61" s="135" t="s">
        <v>22</v>
      </c>
      <c r="G61" s="136"/>
      <c r="H61" s="136"/>
      <c r="I61" s="203">
        <f>SUM('Rozpočet Pol'!G101)</f>
        <v>0</v>
      </c>
      <c r="J61" s="203"/>
    </row>
    <row r="62" spans="1:10" ht="25.5" customHeight="1" x14ac:dyDescent="0.2">
      <c r="A62" s="123"/>
      <c r="B62" s="125" t="s">
        <v>85</v>
      </c>
      <c r="C62" s="204" t="s">
        <v>86</v>
      </c>
      <c r="D62" s="205"/>
      <c r="E62" s="205"/>
      <c r="F62" s="135" t="s">
        <v>22</v>
      </c>
      <c r="G62" s="136"/>
      <c r="H62" s="136"/>
      <c r="I62" s="203">
        <f>SUM('Rozpočet Pol'!G104)</f>
        <v>0</v>
      </c>
      <c r="J62" s="203"/>
    </row>
    <row r="63" spans="1:10" ht="25.5" customHeight="1" x14ac:dyDescent="0.2">
      <c r="A63" s="123"/>
      <c r="B63" s="125" t="s">
        <v>87</v>
      </c>
      <c r="C63" s="204" t="s">
        <v>88</v>
      </c>
      <c r="D63" s="205"/>
      <c r="E63" s="205"/>
      <c r="F63" s="135" t="s">
        <v>22</v>
      </c>
      <c r="G63" s="136"/>
      <c r="H63" s="136"/>
      <c r="I63" s="203">
        <f>SUM('Rozpočet Pol'!G112)</f>
        <v>0</v>
      </c>
      <c r="J63" s="203"/>
    </row>
    <row r="64" spans="1:10" ht="25.5" customHeight="1" x14ac:dyDescent="0.2">
      <c r="A64" s="123"/>
      <c r="B64" s="125" t="s">
        <v>89</v>
      </c>
      <c r="C64" s="204" t="s">
        <v>90</v>
      </c>
      <c r="D64" s="205"/>
      <c r="E64" s="205"/>
      <c r="F64" s="135" t="s">
        <v>22</v>
      </c>
      <c r="G64" s="136"/>
      <c r="H64" s="136"/>
      <c r="I64" s="203">
        <f>SUM('Rozpočet Pol'!G115)</f>
        <v>0</v>
      </c>
      <c r="J64" s="203"/>
    </row>
    <row r="65" spans="1:10" ht="25.5" customHeight="1" x14ac:dyDescent="0.2">
      <c r="A65" s="123"/>
      <c r="B65" s="125" t="s">
        <v>91</v>
      </c>
      <c r="C65" s="204" t="s">
        <v>92</v>
      </c>
      <c r="D65" s="205"/>
      <c r="E65" s="205"/>
      <c r="F65" s="135" t="s">
        <v>23</v>
      </c>
      <c r="G65" s="136"/>
      <c r="H65" s="136"/>
      <c r="I65" s="203">
        <f>SUM('Rozpočet Pol'!G121)</f>
        <v>0</v>
      </c>
      <c r="J65" s="203"/>
    </row>
    <row r="66" spans="1:10" ht="25.5" customHeight="1" x14ac:dyDescent="0.2">
      <c r="A66" s="123"/>
      <c r="B66" s="132" t="s">
        <v>93</v>
      </c>
      <c r="C66" s="207" t="s">
        <v>24</v>
      </c>
      <c r="D66" s="208"/>
      <c r="E66" s="208"/>
      <c r="F66" s="137" t="s">
        <v>93</v>
      </c>
      <c r="G66" s="138"/>
      <c r="H66" s="138"/>
      <c r="I66" s="206">
        <f>SUM('Rozpočet Pol'!G136)</f>
        <v>0</v>
      </c>
      <c r="J66" s="206"/>
    </row>
    <row r="67" spans="1:10" ht="25.5" customHeight="1" x14ac:dyDescent="0.2">
      <c r="A67" s="124"/>
      <c r="B67" s="128" t="s">
        <v>1</v>
      </c>
      <c r="C67" s="128"/>
      <c r="D67" s="129"/>
      <c r="E67" s="129"/>
      <c r="F67" s="139"/>
      <c r="G67" s="140"/>
      <c r="H67" s="140"/>
      <c r="I67" s="209">
        <f>SUM(I47:I66)</f>
        <v>0</v>
      </c>
      <c r="J67" s="209"/>
    </row>
    <row r="68" spans="1:10" x14ac:dyDescent="0.2">
      <c r="F68" s="141"/>
      <c r="G68" s="94"/>
      <c r="H68" s="141"/>
      <c r="I68" s="94"/>
      <c r="J68" s="94"/>
    </row>
    <row r="69" spans="1:10" x14ac:dyDescent="0.2">
      <c r="F69" s="141"/>
      <c r="G69" s="94"/>
      <c r="H69" s="141"/>
      <c r="I69" s="94"/>
      <c r="J69" s="94"/>
    </row>
    <row r="70" spans="1:10" x14ac:dyDescent="0.2">
      <c r="F70" s="141"/>
      <c r="G70" s="94"/>
      <c r="H70" s="141"/>
      <c r="I70" s="94"/>
      <c r="J70" s="94"/>
    </row>
  </sheetData>
  <sheetProtection password="CC67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8:J58"/>
    <mergeCell ref="C58:E58"/>
    <mergeCell ref="I59:J59"/>
    <mergeCell ref="C59:E59"/>
    <mergeCell ref="I55:J55"/>
    <mergeCell ref="C55:E55"/>
    <mergeCell ref="I56:J56"/>
    <mergeCell ref="C56:E56"/>
    <mergeCell ref="I57:J57"/>
    <mergeCell ref="C57:E57"/>
    <mergeCell ref="I63:J63"/>
    <mergeCell ref="C63:E63"/>
    <mergeCell ref="I64:J64"/>
    <mergeCell ref="C64:E64"/>
    <mergeCell ref="I60:J60"/>
    <mergeCell ref="C60:E60"/>
    <mergeCell ref="I61:J61"/>
    <mergeCell ref="C61:E61"/>
    <mergeCell ref="I62:J62"/>
    <mergeCell ref="C62:E62"/>
    <mergeCell ref="I65:J65"/>
    <mergeCell ref="C65:E65"/>
    <mergeCell ref="I66:J66"/>
    <mergeCell ref="C66:E66"/>
    <mergeCell ref="I67:J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79" t="s">
        <v>39</v>
      </c>
      <c r="B2" s="78"/>
      <c r="C2" s="251"/>
      <c r="D2" s="251"/>
      <c r="E2" s="251"/>
      <c r="F2" s="251"/>
      <c r="G2" s="252"/>
    </row>
    <row r="3" spans="1:7" ht="24.95" hidden="1" customHeight="1" x14ac:dyDescent="0.2">
      <c r="A3" s="79" t="s">
        <v>7</v>
      </c>
      <c r="B3" s="78"/>
      <c r="C3" s="251"/>
      <c r="D3" s="251"/>
      <c r="E3" s="251"/>
      <c r="F3" s="251"/>
      <c r="G3" s="252"/>
    </row>
    <row r="4" spans="1:7" ht="24.95" hidden="1" customHeight="1" x14ac:dyDescent="0.2">
      <c r="A4" s="79" t="s">
        <v>8</v>
      </c>
      <c r="B4" s="78"/>
      <c r="C4" s="251"/>
      <c r="D4" s="251"/>
      <c r="E4" s="251"/>
      <c r="F4" s="251"/>
      <c r="G4" s="25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39"/>
  <sheetViews>
    <sheetView tabSelected="1" workbookViewId="0">
      <selection activeCell="F8" sqref="F8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3" t="s">
        <v>6</v>
      </c>
      <c r="B1" s="253"/>
      <c r="C1" s="253"/>
      <c r="D1" s="253"/>
      <c r="E1" s="253"/>
      <c r="F1" s="253"/>
      <c r="G1" s="253"/>
      <c r="AE1" t="s">
        <v>96</v>
      </c>
    </row>
    <row r="2" spans="1:60" ht="24.95" customHeight="1" x14ac:dyDescent="0.2">
      <c r="A2" s="182" t="s">
        <v>95</v>
      </c>
      <c r="B2" s="183"/>
      <c r="C2" s="254" t="s">
        <v>303</v>
      </c>
      <c r="D2" s="255"/>
      <c r="E2" s="255"/>
      <c r="F2" s="255"/>
      <c r="G2" s="256"/>
      <c r="AE2" t="s">
        <v>97</v>
      </c>
    </row>
    <row r="3" spans="1:60" ht="24.95" customHeight="1" x14ac:dyDescent="0.2">
      <c r="A3" s="182" t="s">
        <v>7</v>
      </c>
      <c r="B3" s="183"/>
      <c r="C3" s="254" t="s">
        <v>304</v>
      </c>
      <c r="D3" s="255"/>
      <c r="E3" s="255"/>
      <c r="F3" s="255"/>
      <c r="G3" s="256"/>
      <c r="AE3" t="s">
        <v>98</v>
      </c>
    </row>
    <row r="4" spans="1:60" ht="24.95" hidden="1" customHeight="1" x14ac:dyDescent="0.2">
      <c r="A4" s="182" t="s">
        <v>8</v>
      </c>
      <c r="B4" s="183"/>
      <c r="C4" s="254"/>
      <c r="D4" s="255"/>
      <c r="E4" s="255"/>
      <c r="F4" s="255"/>
      <c r="G4" s="256"/>
      <c r="AE4" t="s">
        <v>99</v>
      </c>
    </row>
    <row r="5" spans="1:60" ht="12.75" hidden="1" customHeight="1" x14ac:dyDescent="0.2">
      <c r="A5" s="184" t="s">
        <v>100</v>
      </c>
      <c r="B5" s="144"/>
      <c r="C5" s="145"/>
      <c r="D5" s="146"/>
      <c r="E5" s="146"/>
      <c r="F5" s="146"/>
      <c r="G5" s="185"/>
      <c r="AE5" t="s">
        <v>101</v>
      </c>
    </row>
    <row r="7" spans="1:60" ht="38.25" x14ac:dyDescent="0.2">
      <c r="A7" s="186" t="s">
        <v>102</v>
      </c>
      <c r="B7" s="187" t="s">
        <v>103</v>
      </c>
      <c r="C7" s="187" t="s">
        <v>104</v>
      </c>
      <c r="D7" s="186" t="s">
        <v>105</v>
      </c>
      <c r="E7" s="186" t="s">
        <v>106</v>
      </c>
      <c r="F7" s="147" t="s">
        <v>107</v>
      </c>
      <c r="G7" s="186" t="s">
        <v>26</v>
      </c>
      <c r="H7" s="163" t="s">
        <v>27</v>
      </c>
      <c r="I7" s="163" t="s">
        <v>108</v>
      </c>
      <c r="J7" s="163" t="s">
        <v>28</v>
      </c>
      <c r="K7" s="163" t="s">
        <v>109</v>
      </c>
      <c r="L7" s="163" t="s">
        <v>110</v>
      </c>
      <c r="M7" s="163" t="s">
        <v>111</v>
      </c>
      <c r="N7" s="163" t="s">
        <v>112</v>
      </c>
      <c r="O7" s="163" t="s">
        <v>113</v>
      </c>
      <c r="P7" s="163" t="s">
        <v>114</v>
      </c>
      <c r="Q7" s="163" t="s">
        <v>115</v>
      </c>
      <c r="R7" s="163" t="s">
        <v>116</v>
      </c>
      <c r="S7" s="163" t="s">
        <v>117</v>
      </c>
      <c r="T7" s="163" t="s">
        <v>118</v>
      </c>
      <c r="U7" s="152" t="s">
        <v>119</v>
      </c>
    </row>
    <row r="8" spans="1:60" x14ac:dyDescent="0.2">
      <c r="A8" s="164" t="s">
        <v>120</v>
      </c>
      <c r="B8" s="165" t="s">
        <v>55</v>
      </c>
      <c r="C8" s="166" t="s">
        <v>56</v>
      </c>
      <c r="D8" s="167"/>
      <c r="E8" s="168"/>
      <c r="F8" s="188"/>
      <c r="G8" s="198">
        <f>SUMIF(AE9:AE10,"&lt;&gt;NOR",G9:G10)</f>
        <v>0</v>
      </c>
      <c r="H8" s="169"/>
      <c r="I8" s="169">
        <f>SUM(I10:I10)</f>
        <v>3346.71</v>
      </c>
      <c r="J8" s="169"/>
      <c r="K8" s="169">
        <f>SUM(K10:K10)</f>
        <v>2739.54</v>
      </c>
      <c r="L8" s="169"/>
      <c r="M8" s="169">
        <f>SUM(M10:M10)</f>
        <v>0</v>
      </c>
      <c r="N8" s="151"/>
      <c r="O8" s="151">
        <f>SUM(O10:O10)</f>
        <v>0.58952000000000004</v>
      </c>
      <c r="P8" s="151"/>
      <c r="Q8" s="151">
        <f>SUM(Q10:Q10)</f>
        <v>0</v>
      </c>
      <c r="R8" s="151"/>
      <c r="S8" s="151"/>
      <c r="T8" s="164"/>
      <c r="U8" s="151">
        <f>SUM(U10:U10)</f>
        <v>7.63</v>
      </c>
      <c r="AE8" t="s">
        <v>121</v>
      </c>
    </row>
    <row r="9" spans="1:60" x14ac:dyDescent="0.2">
      <c r="A9" s="149">
        <v>1</v>
      </c>
      <c r="B9" s="153" t="s">
        <v>285</v>
      </c>
      <c r="C9" s="176" t="s">
        <v>286</v>
      </c>
      <c r="D9" s="155" t="s">
        <v>287</v>
      </c>
      <c r="E9" s="192">
        <v>0.189</v>
      </c>
      <c r="F9" s="197"/>
      <c r="G9" s="189">
        <f>F9*E9</f>
        <v>0</v>
      </c>
      <c r="H9" s="195"/>
      <c r="I9" s="195"/>
      <c r="J9" s="195"/>
      <c r="K9" s="195"/>
      <c r="L9" s="195"/>
      <c r="M9" s="195"/>
      <c r="N9" s="196"/>
      <c r="O9" s="196"/>
      <c r="P9" s="196"/>
      <c r="Q9" s="196"/>
      <c r="R9" s="196"/>
      <c r="S9" s="196"/>
      <c r="T9" s="194"/>
      <c r="U9" s="196"/>
    </row>
    <row r="10" spans="1:60" outlineLevel="1" x14ac:dyDescent="0.2">
      <c r="A10" s="149">
        <v>2</v>
      </c>
      <c r="B10" s="181">
        <v>342255020</v>
      </c>
      <c r="C10" s="176" t="s">
        <v>288</v>
      </c>
      <c r="D10" s="155" t="s">
        <v>123</v>
      </c>
      <c r="E10" s="192">
        <v>1.125</v>
      </c>
      <c r="F10" s="189"/>
      <c r="G10" s="189">
        <f>F10*E10</f>
        <v>0</v>
      </c>
      <c r="H10" s="161">
        <v>2974.85</v>
      </c>
      <c r="I10" s="161">
        <f>ROUND(E10*H10,2)</f>
        <v>3346.71</v>
      </c>
      <c r="J10" s="161">
        <v>2435.15</v>
      </c>
      <c r="K10" s="161">
        <f>ROUND(E10*J10,2)</f>
        <v>2739.54</v>
      </c>
      <c r="L10" s="161">
        <v>21</v>
      </c>
      <c r="M10" s="161">
        <f>G10*(1+L10/100)</f>
        <v>0</v>
      </c>
      <c r="N10" s="156">
        <v>0.52402000000000004</v>
      </c>
      <c r="O10" s="156">
        <f>ROUND(E10*N10,5)</f>
        <v>0.58952000000000004</v>
      </c>
      <c r="P10" s="156">
        <v>0</v>
      </c>
      <c r="Q10" s="156">
        <f>ROUND(E10*P10,5)</f>
        <v>0</v>
      </c>
      <c r="R10" s="156"/>
      <c r="S10" s="156"/>
      <c r="T10" s="157">
        <v>6.7830000000000004</v>
      </c>
      <c r="U10" s="156">
        <f>ROUND(E10*T10,2)</f>
        <v>7.63</v>
      </c>
      <c r="V10" s="148"/>
      <c r="W10" s="148"/>
      <c r="X10" s="148"/>
      <c r="Y10" s="148"/>
      <c r="Z10" s="148"/>
      <c r="AA10" s="148"/>
      <c r="AB10" s="148"/>
      <c r="AC10" s="148"/>
      <c r="AD10" s="148"/>
      <c r="AE10" s="148" t="s">
        <v>122</v>
      </c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x14ac:dyDescent="0.2">
      <c r="A11" s="150" t="s">
        <v>120</v>
      </c>
      <c r="B11" s="154" t="s">
        <v>57</v>
      </c>
      <c r="C11" s="177" t="s">
        <v>58</v>
      </c>
      <c r="D11" s="158"/>
      <c r="E11" s="162"/>
      <c r="F11" s="190"/>
      <c r="G11" s="199">
        <f>SUMIF(AE12:AE15,"&lt;&gt;NOR",G12:G15)</f>
        <v>0</v>
      </c>
      <c r="H11" s="162"/>
      <c r="I11" s="162">
        <f>SUM(I12:I15)</f>
        <v>10545.94</v>
      </c>
      <c r="J11" s="162"/>
      <c r="K11" s="162">
        <f>SUM(K12:K15)</f>
        <v>35181.69</v>
      </c>
      <c r="L11" s="162"/>
      <c r="M11" s="162">
        <f>SUM(M12:M15)</f>
        <v>0</v>
      </c>
      <c r="N11" s="159"/>
      <c r="O11" s="159">
        <f>SUM(O12:O15)</f>
        <v>3.9608599999999998</v>
      </c>
      <c r="P11" s="159"/>
      <c r="Q11" s="159">
        <f>SUM(Q12:Q15)</f>
        <v>0</v>
      </c>
      <c r="R11" s="159"/>
      <c r="S11" s="159"/>
      <c r="T11" s="160"/>
      <c r="U11" s="159">
        <f>SUM(U12:U15)</f>
        <v>97.960000000000008</v>
      </c>
      <c r="AE11" t="s">
        <v>121</v>
      </c>
    </row>
    <row r="12" spans="1:60" outlineLevel="1" x14ac:dyDescent="0.2">
      <c r="A12" s="149">
        <v>3</v>
      </c>
      <c r="B12" s="153" t="s">
        <v>289</v>
      </c>
      <c r="C12" s="176" t="s">
        <v>290</v>
      </c>
      <c r="D12" s="155" t="s">
        <v>123</v>
      </c>
      <c r="E12" s="192">
        <v>205.32</v>
      </c>
      <c r="F12" s="189"/>
      <c r="G12" s="189">
        <f>F12*E12</f>
        <v>0</v>
      </c>
      <c r="H12" s="161">
        <v>46.16</v>
      </c>
      <c r="I12" s="161">
        <f t="shared" ref="I12:I15" si="0">ROUND(E12*H12,2)</f>
        <v>9477.57</v>
      </c>
      <c r="J12" s="161">
        <v>90.84</v>
      </c>
      <c r="K12" s="161">
        <f t="shared" ref="K12:K15" si="1">ROUND(E12*J12,2)</f>
        <v>18651.27</v>
      </c>
      <c r="L12" s="161">
        <v>21</v>
      </c>
      <c r="M12" s="161">
        <f t="shared" ref="M12:M15" si="2">G12*(1+L12/100)</f>
        <v>0</v>
      </c>
      <c r="N12" s="156">
        <v>1.7330000000000002E-2</v>
      </c>
      <c r="O12" s="156">
        <f t="shared" ref="O12:O15" si="3">ROUND(E12*N12,5)</f>
        <v>3.5581999999999998</v>
      </c>
      <c r="P12" s="156">
        <v>0</v>
      </c>
      <c r="Q12" s="156">
        <f t="shared" ref="Q12:Q15" si="4">ROUND(E12*P12,5)</f>
        <v>0</v>
      </c>
      <c r="R12" s="156"/>
      <c r="S12" s="156"/>
      <c r="T12" s="157">
        <v>0.253</v>
      </c>
      <c r="U12" s="156">
        <f t="shared" ref="U12:U15" si="5">ROUND(E12*T12,2)</f>
        <v>51.95</v>
      </c>
      <c r="V12" s="148"/>
      <c r="W12" s="148"/>
      <c r="X12" s="148"/>
      <c r="Y12" s="148"/>
      <c r="Z12" s="148"/>
      <c r="AA12" s="148"/>
      <c r="AB12" s="148"/>
      <c r="AC12" s="148"/>
      <c r="AD12" s="148"/>
      <c r="AE12" s="148" t="s">
        <v>122</v>
      </c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49">
        <v>4</v>
      </c>
      <c r="B13" s="153" t="s">
        <v>181</v>
      </c>
      <c r="C13" s="176" t="s">
        <v>182</v>
      </c>
      <c r="D13" s="155" t="s">
        <v>123</v>
      </c>
      <c r="E13" s="192">
        <v>19.02</v>
      </c>
      <c r="F13" s="189"/>
      <c r="G13" s="189">
        <f t="shared" ref="G13:G15" si="6">F13*E13</f>
        <v>0</v>
      </c>
      <c r="H13" s="161">
        <v>11.48</v>
      </c>
      <c r="I13" s="161">
        <f t="shared" si="0"/>
        <v>218.35</v>
      </c>
      <c r="J13" s="161">
        <v>54.519999999999996</v>
      </c>
      <c r="K13" s="161">
        <f t="shared" si="1"/>
        <v>1036.97</v>
      </c>
      <c r="L13" s="161">
        <v>21</v>
      </c>
      <c r="M13" s="161">
        <f t="shared" si="2"/>
        <v>0</v>
      </c>
      <c r="N13" s="156">
        <v>4.3299999999999996E-3</v>
      </c>
      <c r="O13" s="156">
        <f t="shared" si="3"/>
        <v>8.2360000000000003E-2</v>
      </c>
      <c r="P13" s="156">
        <v>0</v>
      </c>
      <c r="Q13" s="156">
        <f t="shared" si="4"/>
        <v>0</v>
      </c>
      <c r="R13" s="156"/>
      <c r="S13" s="156"/>
      <c r="T13" s="157">
        <v>0.152</v>
      </c>
      <c r="U13" s="156">
        <f t="shared" si="5"/>
        <v>2.89</v>
      </c>
      <c r="V13" s="148"/>
      <c r="W13" s="148"/>
      <c r="X13" s="148"/>
      <c r="Y13" s="148"/>
      <c r="Z13" s="148"/>
      <c r="AA13" s="148"/>
      <c r="AB13" s="148"/>
      <c r="AC13" s="148"/>
      <c r="AD13" s="148"/>
      <c r="AE13" s="148" t="s">
        <v>122</v>
      </c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49">
        <v>5</v>
      </c>
      <c r="B14" s="181">
        <v>611471411</v>
      </c>
      <c r="C14" s="176" t="s">
        <v>312</v>
      </c>
      <c r="D14" s="155" t="s">
        <v>123</v>
      </c>
      <c r="E14" s="192">
        <v>89.94</v>
      </c>
      <c r="F14" s="189"/>
      <c r="G14" s="189">
        <f t="shared" si="6"/>
        <v>0</v>
      </c>
      <c r="H14" s="161"/>
      <c r="I14" s="161"/>
      <c r="J14" s="161"/>
      <c r="K14" s="161"/>
      <c r="L14" s="161"/>
      <c r="M14" s="161"/>
      <c r="N14" s="156"/>
      <c r="O14" s="156"/>
      <c r="P14" s="156"/>
      <c r="Q14" s="156"/>
      <c r="R14" s="156"/>
      <c r="S14" s="156"/>
      <c r="T14" s="157"/>
      <c r="U14" s="156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49">
        <v>6</v>
      </c>
      <c r="B15" s="153" t="s">
        <v>183</v>
      </c>
      <c r="C15" s="176" t="s">
        <v>184</v>
      </c>
      <c r="D15" s="155" t="s">
        <v>123</v>
      </c>
      <c r="E15" s="192">
        <v>205.32</v>
      </c>
      <c r="F15" s="189"/>
      <c r="G15" s="189">
        <f t="shared" si="6"/>
        <v>0</v>
      </c>
      <c r="H15" s="161">
        <v>4.1399999999999997</v>
      </c>
      <c r="I15" s="161">
        <f t="shared" si="0"/>
        <v>850.02</v>
      </c>
      <c r="J15" s="161">
        <v>75.459999999999994</v>
      </c>
      <c r="K15" s="161">
        <f t="shared" si="1"/>
        <v>15493.45</v>
      </c>
      <c r="L15" s="161">
        <v>21</v>
      </c>
      <c r="M15" s="161">
        <f t="shared" si="2"/>
        <v>0</v>
      </c>
      <c r="N15" s="156">
        <v>1.56E-3</v>
      </c>
      <c r="O15" s="156">
        <f t="shared" si="3"/>
        <v>0.32029999999999997</v>
      </c>
      <c r="P15" s="156">
        <v>0</v>
      </c>
      <c r="Q15" s="156">
        <f t="shared" si="4"/>
        <v>0</v>
      </c>
      <c r="R15" s="156"/>
      <c r="S15" s="156"/>
      <c r="T15" s="157">
        <v>0.21</v>
      </c>
      <c r="U15" s="156">
        <f t="shared" si="5"/>
        <v>43.12</v>
      </c>
      <c r="V15" s="148"/>
      <c r="W15" s="148"/>
      <c r="X15" s="148"/>
      <c r="Y15" s="148"/>
      <c r="Z15" s="148"/>
      <c r="AA15" s="148"/>
      <c r="AB15" s="148"/>
      <c r="AC15" s="148"/>
      <c r="AD15" s="148"/>
      <c r="AE15" s="148" t="s">
        <v>122</v>
      </c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150" t="s">
        <v>120</v>
      </c>
      <c r="B16" s="154" t="s">
        <v>59</v>
      </c>
      <c r="C16" s="177" t="s">
        <v>60</v>
      </c>
      <c r="D16" s="158"/>
      <c r="E16" s="162"/>
      <c r="F16" s="190"/>
      <c r="G16" s="199">
        <f>SUMIF(AE17:AE17,"&lt;&gt;NOR",G17:G17)</f>
        <v>0</v>
      </c>
      <c r="H16" s="162"/>
      <c r="I16" s="162">
        <f>SUM(I17:I17)</f>
        <v>4252.3599999999997</v>
      </c>
      <c r="J16" s="162"/>
      <c r="K16" s="162">
        <f>SUM(K17:K17)</f>
        <v>6585.41</v>
      </c>
      <c r="L16" s="162"/>
      <c r="M16" s="162">
        <f>SUM(M17:M17)</f>
        <v>0</v>
      </c>
      <c r="N16" s="159"/>
      <c r="O16" s="159">
        <f>SUM(O17:O17)</f>
        <v>0.14210999999999999</v>
      </c>
      <c r="P16" s="159"/>
      <c r="Q16" s="159">
        <f>SUM(Q17:Q17)</f>
        <v>0</v>
      </c>
      <c r="R16" s="159"/>
      <c r="S16" s="159"/>
      <c r="T16" s="160"/>
      <c r="U16" s="159">
        <f>SUM(U17:U17)</f>
        <v>19.25</v>
      </c>
      <c r="AE16" t="s">
        <v>121</v>
      </c>
    </row>
    <row r="17" spans="1:60" outlineLevel="1" x14ac:dyDescent="0.2">
      <c r="A17" s="149">
        <v>7</v>
      </c>
      <c r="B17" s="153" t="s">
        <v>291</v>
      </c>
      <c r="C17" s="176" t="s">
        <v>292</v>
      </c>
      <c r="D17" s="155" t="s">
        <v>123</v>
      </c>
      <c r="E17" s="192">
        <v>89.94</v>
      </c>
      <c r="F17" s="189"/>
      <c r="G17" s="189">
        <f>F17*E17</f>
        <v>0</v>
      </c>
      <c r="H17" s="161">
        <v>47.28</v>
      </c>
      <c r="I17" s="161">
        <f>ROUND(E17*H17,2)</f>
        <v>4252.3599999999997</v>
      </c>
      <c r="J17" s="161">
        <v>73.22</v>
      </c>
      <c r="K17" s="161">
        <f>ROUND(E17*J17,2)</f>
        <v>6585.41</v>
      </c>
      <c r="L17" s="161">
        <v>21</v>
      </c>
      <c r="M17" s="161">
        <f>G17*(1+L17/100)</f>
        <v>0</v>
      </c>
      <c r="N17" s="156">
        <v>1.58E-3</v>
      </c>
      <c r="O17" s="156">
        <f>ROUND(E17*N17,5)</f>
        <v>0.14210999999999999</v>
      </c>
      <c r="P17" s="156">
        <v>0</v>
      </c>
      <c r="Q17" s="156">
        <f>ROUND(E17*P17,5)</f>
        <v>0</v>
      </c>
      <c r="R17" s="156"/>
      <c r="S17" s="156"/>
      <c r="T17" s="157">
        <v>0.214</v>
      </c>
      <c r="U17" s="156">
        <f>ROUND(E17*T17,2)</f>
        <v>19.25</v>
      </c>
      <c r="V17" s="148"/>
      <c r="W17" s="148"/>
      <c r="X17" s="148"/>
      <c r="Y17" s="148"/>
      <c r="Z17" s="148"/>
      <c r="AA17" s="148"/>
      <c r="AB17" s="148"/>
      <c r="AC17" s="148"/>
      <c r="AD17" s="148"/>
      <c r="AE17" s="148" t="s">
        <v>122</v>
      </c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x14ac:dyDescent="0.2">
      <c r="A18" s="150" t="s">
        <v>120</v>
      </c>
      <c r="B18" s="154" t="s">
        <v>61</v>
      </c>
      <c r="C18" s="177" t="s">
        <v>62</v>
      </c>
      <c r="D18" s="158"/>
      <c r="E18" s="162"/>
      <c r="F18" s="190"/>
      <c r="G18" s="199">
        <f>SUMIF(AE19:AE23,"&lt;&gt;NOR",G19:G23)</f>
        <v>0</v>
      </c>
      <c r="H18" s="162"/>
      <c r="I18" s="162">
        <f>SUM(I19:I19)</f>
        <v>130.41</v>
      </c>
      <c r="J18" s="162"/>
      <c r="K18" s="162">
        <f>SUM(K19:K19)</f>
        <v>8908.56</v>
      </c>
      <c r="L18" s="162"/>
      <c r="M18" s="162">
        <f>SUM(M19:M19)</f>
        <v>0</v>
      </c>
      <c r="N18" s="159"/>
      <c r="O18" s="159">
        <f>SUM(O19:O19)</f>
        <v>3.5999999999999999E-3</v>
      </c>
      <c r="P18" s="159"/>
      <c r="Q18" s="159">
        <f>SUM(Q19:Q19)</f>
        <v>0</v>
      </c>
      <c r="R18" s="159"/>
      <c r="S18" s="159"/>
      <c r="T18" s="160"/>
      <c r="U18" s="159">
        <f>SUM(U19:U19)</f>
        <v>27.7</v>
      </c>
      <c r="AE18" t="s">
        <v>121</v>
      </c>
    </row>
    <row r="19" spans="1:60" outlineLevel="1" x14ac:dyDescent="0.2">
      <c r="A19" s="149">
        <v>8</v>
      </c>
      <c r="B19" s="153" t="s">
        <v>126</v>
      </c>
      <c r="C19" s="176" t="s">
        <v>127</v>
      </c>
      <c r="D19" s="155" t="s">
        <v>123</v>
      </c>
      <c r="E19" s="192">
        <v>89.94</v>
      </c>
      <c r="F19" s="189"/>
      <c r="G19" s="189">
        <f>F19*E19</f>
        <v>0</v>
      </c>
      <c r="H19" s="161">
        <v>1.45</v>
      </c>
      <c r="I19" s="161">
        <f>ROUND(E19*H19,2)</f>
        <v>130.41</v>
      </c>
      <c r="J19" s="161">
        <v>99.05</v>
      </c>
      <c r="K19" s="161">
        <f>ROUND(E19*J19,2)</f>
        <v>8908.56</v>
      </c>
      <c r="L19" s="161">
        <v>21</v>
      </c>
      <c r="M19" s="161">
        <f>G19*(1+L19/100)</f>
        <v>0</v>
      </c>
      <c r="N19" s="156">
        <v>4.0000000000000003E-5</v>
      </c>
      <c r="O19" s="156">
        <f>ROUND(E19*N19,5)</f>
        <v>3.5999999999999999E-3</v>
      </c>
      <c r="P19" s="156">
        <v>0</v>
      </c>
      <c r="Q19" s="156">
        <f>ROUND(E19*P19,5)</f>
        <v>0</v>
      </c>
      <c r="R19" s="156"/>
      <c r="S19" s="156"/>
      <c r="T19" s="157">
        <v>0.308</v>
      </c>
      <c r="U19" s="156">
        <f>ROUND(E19*T19,2)</f>
        <v>27.7</v>
      </c>
      <c r="V19" s="148"/>
      <c r="W19" s="148"/>
      <c r="X19" s="148"/>
      <c r="Y19" s="148"/>
      <c r="Z19" s="148"/>
      <c r="AA19" s="148"/>
      <c r="AB19" s="148"/>
      <c r="AC19" s="148"/>
      <c r="AD19" s="148"/>
      <c r="AE19" s="148" t="s">
        <v>122</v>
      </c>
      <c r="AF19" s="148"/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49">
        <v>9</v>
      </c>
      <c r="B20" s="153" t="s">
        <v>172</v>
      </c>
      <c r="C20" s="176" t="s">
        <v>185</v>
      </c>
      <c r="D20" s="155" t="s">
        <v>186</v>
      </c>
      <c r="E20" s="192">
        <v>12</v>
      </c>
      <c r="F20" s="189"/>
      <c r="G20" s="189">
        <f t="shared" ref="G20:G23" si="7">F20*E20</f>
        <v>0</v>
      </c>
      <c r="H20" s="161"/>
      <c r="I20" s="161"/>
      <c r="J20" s="161"/>
      <c r="K20" s="161"/>
      <c r="L20" s="161"/>
      <c r="M20" s="161"/>
      <c r="N20" s="156"/>
      <c r="O20" s="156"/>
      <c r="P20" s="156"/>
      <c r="Q20" s="156"/>
      <c r="R20" s="156"/>
      <c r="S20" s="156"/>
      <c r="T20" s="157"/>
      <c r="U20" s="156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49">
        <v>10</v>
      </c>
      <c r="B21" s="153" t="s">
        <v>172</v>
      </c>
      <c r="C21" s="176" t="s">
        <v>293</v>
      </c>
      <c r="D21" s="155" t="s">
        <v>186</v>
      </c>
      <c r="E21" s="192">
        <v>4</v>
      </c>
      <c r="F21" s="189"/>
      <c r="G21" s="189">
        <f t="shared" si="7"/>
        <v>0</v>
      </c>
      <c r="H21" s="161"/>
      <c r="I21" s="161"/>
      <c r="J21" s="161"/>
      <c r="K21" s="161"/>
      <c r="L21" s="161"/>
      <c r="M21" s="161"/>
      <c r="N21" s="156"/>
      <c r="O21" s="156"/>
      <c r="P21" s="156"/>
      <c r="Q21" s="156"/>
      <c r="R21" s="156"/>
      <c r="S21" s="156"/>
      <c r="T21" s="157"/>
      <c r="U21" s="156"/>
      <c r="V21" s="148"/>
      <c r="W21" s="148"/>
      <c r="X21" s="148"/>
      <c r="Y21" s="148"/>
      <c r="Z21" s="148"/>
      <c r="AA21" s="148"/>
      <c r="AB21" s="148"/>
      <c r="AC21" s="148"/>
      <c r="AD21" s="148"/>
      <c r="AE21" s="148"/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49">
        <v>11</v>
      </c>
      <c r="B22" s="153"/>
      <c r="C22" s="176" t="s">
        <v>187</v>
      </c>
      <c r="D22" s="155" t="s">
        <v>174</v>
      </c>
      <c r="E22" s="192">
        <v>1</v>
      </c>
      <c r="F22" s="189"/>
      <c r="G22" s="189">
        <f t="shared" si="7"/>
        <v>0</v>
      </c>
      <c r="H22" s="161"/>
      <c r="I22" s="161"/>
      <c r="J22" s="161"/>
      <c r="K22" s="161"/>
      <c r="L22" s="161"/>
      <c r="M22" s="161"/>
      <c r="N22" s="156"/>
      <c r="O22" s="156"/>
      <c r="P22" s="156"/>
      <c r="Q22" s="156"/>
      <c r="R22" s="156"/>
      <c r="S22" s="156"/>
      <c r="T22" s="157"/>
      <c r="U22" s="156"/>
      <c r="V22" s="148"/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49">
        <v>12</v>
      </c>
      <c r="B23" s="153" t="s">
        <v>172</v>
      </c>
      <c r="C23" s="176" t="s">
        <v>188</v>
      </c>
      <c r="D23" s="155" t="s">
        <v>186</v>
      </c>
      <c r="E23" s="192">
        <v>12</v>
      </c>
      <c r="F23" s="189"/>
      <c r="G23" s="189">
        <f t="shared" si="7"/>
        <v>0</v>
      </c>
      <c r="H23" s="161"/>
      <c r="I23" s="161"/>
      <c r="J23" s="161"/>
      <c r="K23" s="161"/>
      <c r="L23" s="161"/>
      <c r="M23" s="161"/>
      <c r="N23" s="156"/>
      <c r="O23" s="156"/>
      <c r="P23" s="156"/>
      <c r="Q23" s="156"/>
      <c r="R23" s="156"/>
      <c r="S23" s="156"/>
      <c r="T23" s="157"/>
      <c r="U23" s="156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x14ac:dyDescent="0.2">
      <c r="A24" s="150" t="s">
        <v>120</v>
      </c>
      <c r="B24" s="154" t="s">
        <v>63</v>
      </c>
      <c r="C24" s="177" t="s">
        <v>64</v>
      </c>
      <c r="D24" s="158"/>
      <c r="E24" s="162"/>
      <c r="F24" s="190"/>
      <c r="G24" s="199">
        <f>SUMIF(AE25:AE28,"&lt;&gt;NOR",G25:G28)</f>
        <v>0</v>
      </c>
      <c r="H24" s="162"/>
      <c r="I24" s="162">
        <f>SUM(I25:I26)</f>
        <v>171.28</v>
      </c>
      <c r="J24" s="162"/>
      <c r="K24" s="162">
        <f>SUM(K25:K26)</f>
        <v>1358.32</v>
      </c>
      <c r="L24" s="162"/>
      <c r="M24" s="162">
        <f>SUM(M25:M26)</f>
        <v>0</v>
      </c>
      <c r="N24" s="159"/>
      <c r="O24" s="159">
        <f>SUM(O25:O26)</f>
        <v>7.2300000000000003E-3</v>
      </c>
      <c r="P24" s="159"/>
      <c r="Q24" s="159">
        <f>SUM(Q25:Q26)</f>
        <v>0.92160000000000009</v>
      </c>
      <c r="R24" s="159"/>
      <c r="S24" s="159"/>
      <c r="T24" s="160"/>
      <c r="U24" s="159">
        <f>SUM(U25:U26)</f>
        <v>4.3599999999999994</v>
      </c>
      <c r="AE24" t="s">
        <v>121</v>
      </c>
    </row>
    <row r="25" spans="1:60" outlineLevel="1" x14ac:dyDescent="0.2">
      <c r="A25" s="149">
        <v>13</v>
      </c>
      <c r="B25" s="153" t="s">
        <v>294</v>
      </c>
      <c r="C25" s="176" t="s">
        <v>295</v>
      </c>
      <c r="D25" s="155" t="s">
        <v>123</v>
      </c>
      <c r="E25" s="192">
        <v>1.6</v>
      </c>
      <c r="F25" s="189"/>
      <c r="G25" s="189">
        <f>F25*E25</f>
        <v>0</v>
      </c>
      <c r="H25" s="161">
        <v>27.85</v>
      </c>
      <c r="I25" s="161">
        <f>ROUND(E25*H25,2)</f>
        <v>44.56</v>
      </c>
      <c r="J25" s="161">
        <v>290.64999999999998</v>
      </c>
      <c r="K25" s="161">
        <f>ROUND(E25*J25,2)</f>
        <v>465.04</v>
      </c>
      <c r="L25" s="161">
        <v>21</v>
      </c>
      <c r="M25" s="161">
        <f>G25*(1+L25/100)</f>
        <v>0</v>
      </c>
      <c r="N25" s="156">
        <v>1.17E-3</v>
      </c>
      <c r="O25" s="156">
        <f>ROUND(E25*N25,5)</f>
        <v>1.8699999999999999E-3</v>
      </c>
      <c r="P25" s="156">
        <v>7.5999999999999998E-2</v>
      </c>
      <c r="Q25" s="156">
        <f>ROUND(E25*P25,5)</f>
        <v>0.1216</v>
      </c>
      <c r="R25" s="156"/>
      <c r="S25" s="156"/>
      <c r="T25" s="157">
        <v>0.93899999999999995</v>
      </c>
      <c r="U25" s="156">
        <f>ROUND(E25*T25,2)</f>
        <v>1.5</v>
      </c>
      <c r="V25" s="148"/>
      <c r="W25" s="148"/>
      <c r="X25" s="148"/>
      <c r="Y25" s="148"/>
      <c r="Z25" s="148"/>
      <c r="AA25" s="148"/>
      <c r="AB25" s="148"/>
      <c r="AC25" s="148"/>
      <c r="AD25" s="148"/>
      <c r="AE25" s="148" t="s">
        <v>122</v>
      </c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49">
        <v>14</v>
      </c>
      <c r="B26" s="153" t="s">
        <v>189</v>
      </c>
      <c r="C26" s="176" t="s">
        <v>190</v>
      </c>
      <c r="D26" s="155" t="s">
        <v>125</v>
      </c>
      <c r="E26" s="192">
        <v>8</v>
      </c>
      <c r="F26" s="189"/>
      <c r="G26" s="189">
        <f>F26*E26</f>
        <v>0</v>
      </c>
      <c r="H26" s="161">
        <v>15.84</v>
      </c>
      <c r="I26" s="161">
        <f>ROUND(E26*H26,2)</f>
        <v>126.72</v>
      </c>
      <c r="J26" s="161">
        <v>111.66</v>
      </c>
      <c r="K26" s="161">
        <f>ROUND(E26*J26,2)</f>
        <v>893.28</v>
      </c>
      <c r="L26" s="161">
        <v>21</v>
      </c>
      <c r="M26" s="161">
        <f>G26*(1+L26/100)</f>
        <v>0</v>
      </c>
      <c r="N26" s="156">
        <v>6.7000000000000002E-4</v>
      </c>
      <c r="O26" s="156">
        <f>ROUND(E26*N26,5)</f>
        <v>5.3600000000000002E-3</v>
      </c>
      <c r="P26" s="156">
        <v>0.1</v>
      </c>
      <c r="Q26" s="156">
        <f>ROUND(E26*P26,5)</f>
        <v>0.8</v>
      </c>
      <c r="R26" s="156"/>
      <c r="S26" s="156"/>
      <c r="T26" s="157">
        <v>0.35799999999999998</v>
      </c>
      <c r="U26" s="156">
        <f>ROUND(E26*T26,2)</f>
        <v>2.86</v>
      </c>
      <c r="V26" s="148"/>
      <c r="W26" s="148"/>
      <c r="X26" s="148"/>
      <c r="Y26" s="148"/>
      <c r="Z26" s="148"/>
      <c r="AA26" s="148"/>
      <c r="AB26" s="148"/>
      <c r="AC26" s="148"/>
      <c r="AD26" s="148"/>
      <c r="AE26" s="148" t="s">
        <v>122</v>
      </c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49">
        <v>15</v>
      </c>
      <c r="B27" s="153" t="s">
        <v>191</v>
      </c>
      <c r="C27" s="176" t="s">
        <v>192</v>
      </c>
      <c r="D27" s="155" t="s">
        <v>125</v>
      </c>
      <c r="E27" s="192">
        <v>1</v>
      </c>
      <c r="F27" s="189"/>
      <c r="G27" s="189">
        <f>F27*E27</f>
        <v>0</v>
      </c>
      <c r="H27" s="161"/>
      <c r="I27" s="161"/>
      <c r="J27" s="161"/>
      <c r="K27" s="161"/>
      <c r="L27" s="161"/>
      <c r="M27" s="161"/>
      <c r="N27" s="156"/>
      <c r="O27" s="156"/>
      <c r="P27" s="156"/>
      <c r="Q27" s="156"/>
      <c r="R27" s="156"/>
      <c r="S27" s="156"/>
      <c r="T27" s="157"/>
      <c r="U27" s="156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2.5" outlineLevel="1" x14ac:dyDescent="0.2">
      <c r="A28" s="149">
        <v>16</v>
      </c>
      <c r="B28" s="153" t="s">
        <v>193</v>
      </c>
      <c r="C28" s="176" t="s">
        <v>194</v>
      </c>
      <c r="D28" s="155" t="s">
        <v>123</v>
      </c>
      <c r="E28" s="192">
        <v>22.95</v>
      </c>
      <c r="F28" s="189"/>
      <c r="G28" s="189">
        <f>F28*E28</f>
        <v>0</v>
      </c>
      <c r="H28" s="161"/>
      <c r="I28" s="161"/>
      <c r="J28" s="161"/>
      <c r="K28" s="161"/>
      <c r="L28" s="161"/>
      <c r="M28" s="161"/>
      <c r="N28" s="156"/>
      <c r="O28" s="156"/>
      <c r="P28" s="156"/>
      <c r="Q28" s="156"/>
      <c r="R28" s="156"/>
      <c r="S28" s="156"/>
      <c r="T28" s="157"/>
      <c r="U28" s="156"/>
      <c r="V28" s="148"/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x14ac:dyDescent="0.2">
      <c r="A29" s="150" t="s">
        <v>120</v>
      </c>
      <c r="B29" s="154" t="s">
        <v>65</v>
      </c>
      <c r="C29" s="177" t="s">
        <v>66</v>
      </c>
      <c r="D29" s="158"/>
      <c r="E29" s="162"/>
      <c r="F29" s="190"/>
      <c r="G29" s="199">
        <f>SUMIF(AE30:AE38,"&lt;&gt;NOR",G30:G38)</f>
        <v>0</v>
      </c>
      <c r="H29" s="162"/>
      <c r="I29" s="162">
        <f>SUM(I30:I38)</f>
        <v>0</v>
      </c>
      <c r="J29" s="162"/>
      <c r="K29" s="162">
        <f>SUM(K30:K38)</f>
        <v>13879.41</v>
      </c>
      <c r="L29" s="162"/>
      <c r="M29" s="162">
        <f>SUM(M30:M38)</f>
        <v>0</v>
      </c>
      <c r="N29" s="159"/>
      <c r="O29" s="159">
        <f>SUM(O30:O38)</f>
        <v>0</v>
      </c>
      <c r="P29" s="159"/>
      <c r="Q29" s="159">
        <f>SUM(Q30:Q38)</f>
        <v>2.1398200000000003</v>
      </c>
      <c r="R29" s="159"/>
      <c r="S29" s="159"/>
      <c r="T29" s="160"/>
      <c r="U29" s="159">
        <f>SUM(U30:U38)</f>
        <v>36.93</v>
      </c>
      <c r="AE29" t="s">
        <v>121</v>
      </c>
    </row>
    <row r="30" spans="1:60" outlineLevel="1" x14ac:dyDescent="0.2">
      <c r="A30" s="149">
        <v>17</v>
      </c>
      <c r="B30" s="153" t="s">
        <v>128</v>
      </c>
      <c r="C30" s="176" t="s">
        <v>195</v>
      </c>
      <c r="D30" s="155" t="s">
        <v>123</v>
      </c>
      <c r="E30" s="192">
        <v>20.94</v>
      </c>
      <c r="F30" s="189"/>
      <c r="G30" s="189">
        <f>F30*E30</f>
        <v>0</v>
      </c>
      <c r="H30" s="161">
        <v>0</v>
      </c>
      <c r="I30" s="161">
        <f t="shared" ref="I30:I38" si="8">ROUND(E30*H30,2)</f>
        <v>0</v>
      </c>
      <c r="J30" s="161">
        <v>91.7</v>
      </c>
      <c r="K30" s="161">
        <f t="shared" ref="K30:K38" si="9">ROUND(E30*J30,2)</f>
        <v>1920.2</v>
      </c>
      <c r="L30" s="161">
        <v>21</v>
      </c>
      <c r="M30" s="161">
        <f t="shared" ref="M30:M38" si="10">G30*(1+L30/100)</f>
        <v>0</v>
      </c>
      <c r="N30" s="156">
        <v>0</v>
      </c>
      <c r="O30" s="156">
        <f t="shared" ref="O30:O38" si="11">ROUND(E30*N30,5)</f>
        <v>0</v>
      </c>
      <c r="P30" s="156">
        <v>6.8000000000000005E-2</v>
      </c>
      <c r="Q30" s="156">
        <f t="shared" ref="Q30:Q38" si="12">ROUND(E30*P30,5)</f>
        <v>1.4239200000000001</v>
      </c>
      <c r="R30" s="156"/>
      <c r="S30" s="156"/>
      <c r="T30" s="157">
        <v>0.3</v>
      </c>
      <c r="U30" s="156">
        <f t="shared" ref="U30:U38" si="13">ROUND(E30*T30,2)</f>
        <v>6.28</v>
      </c>
      <c r="V30" s="148"/>
      <c r="W30" s="148"/>
      <c r="X30" s="148"/>
      <c r="Y30" s="148"/>
      <c r="Z30" s="148"/>
      <c r="AA30" s="148"/>
      <c r="AB30" s="148"/>
      <c r="AC30" s="148"/>
      <c r="AD30" s="148"/>
      <c r="AE30" s="148" t="s">
        <v>122</v>
      </c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49">
        <v>18</v>
      </c>
      <c r="B31" s="153" t="s">
        <v>129</v>
      </c>
      <c r="C31" s="176" t="s">
        <v>130</v>
      </c>
      <c r="D31" s="155" t="s">
        <v>123</v>
      </c>
      <c r="E31" s="192">
        <v>5.75</v>
      </c>
      <c r="F31" s="189"/>
      <c r="G31" s="189">
        <f t="shared" ref="G31:G38" si="14">F31*E31</f>
        <v>0</v>
      </c>
      <c r="H31" s="161">
        <v>0</v>
      </c>
      <c r="I31" s="161">
        <f t="shared" si="8"/>
        <v>0</v>
      </c>
      <c r="J31" s="161">
        <v>91.7</v>
      </c>
      <c r="K31" s="161">
        <f t="shared" si="9"/>
        <v>527.28</v>
      </c>
      <c r="L31" s="161">
        <v>21</v>
      </c>
      <c r="M31" s="161">
        <f t="shared" si="10"/>
        <v>0</v>
      </c>
      <c r="N31" s="156">
        <v>0</v>
      </c>
      <c r="O31" s="156">
        <f t="shared" si="11"/>
        <v>0</v>
      </c>
      <c r="P31" s="156">
        <v>6.8000000000000005E-2</v>
      </c>
      <c r="Q31" s="156">
        <f t="shared" si="12"/>
        <v>0.39100000000000001</v>
      </c>
      <c r="R31" s="156"/>
      <c r="S31" s="156"/>
      <c r="T31" s="157">
        <v>0.3</v>
      </c>
      <c r="U31" s="156">
        <f t="shared" si="13"/>
        <v>1.73</v>
      </c>
      <c r="V31" s="148"/>
      <c r="W31" s="148"/>
      <c r="X31" s="148"/>
      <c r="Y31" s="148"/>
      <c r="Z31" s="148"/>
      <c r="AA31" s="148"/>
      <c r="AB31" s="148"/>
      <c r="AC31" s="148"/>
      <c r="AD31" s="148"/>
      <c r="AE31" s="148" t="s">
        <v>122</v>
      </c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49">
        <v>19</v>
      </c>
      <c r="B32" s="153" t="s">
        <v>131</v>
      </c>
      <c r="C32" s="176" t="s">
        <v>132</v>
      </c>
      <c r="D32" s="155" t="s">
        <v>133</v>
      </c>
      <c r="E32" s="192">
        <v>2.85</v>
      </c>
      <c r="F32" s="189"/>
      <c r="G32" s="189">
        <f t="shared" si="14"/>
        <v>0</v>
      </c>
      <c r="H32" s="161">
        <v>0</v>
      </c>
      <c r="I32" s="161">
        <f t="shared" si="8"/>
        <v>0</v>
      </c>
      <c r="J32" s="161">
        <v>91.7</v>
      </c>
      <c r="K32" s="161">
        <f t="shared" si="9"/>
        <v>261.35000000000002</v>
      </c>
      <c r="L32" s="161">
        <v>21</v>
      </c>
      <c r="M32" s="161">
        <f t="shared" si="10"/>
        <v>0</v>
      </c>
      <c r="N32" s="156">
        <v>0</v>
      </c>
      <c r="O32" s="156">
        <f t="shared" si="11"/>
        <v>0</v>
      </c>
      <c r="P32" s="156">
        <v>6.8000000000000005E-2</v>
      </c>
      <c r="Q32" s="156">
        <f t="shared" si="12"/>
        <v>0.1938</v>
      </c>
      <c r="R32" s="156"/>
      <c r="S32" s="156"/>
      <c r="T32" s="157">
        <v>0.3</v>
      </c>
      <c r="U32" s="156">
        <f t="shared" si="13"/>
        <v>0.86</v>
      </c>
      <c r="V32" s="148"/>
      <c r="W32" s="148"/>
      <c r="X32" s="148"/>
      <c r="Y32" s="148"/>
      <c r="Z32" s="148"/>
      <c r="AA32" s="148"/>
      <c r="AB32" s="148"/>
      <c r="AC32" s="148"/>
      <c r="AD32" s="148"/>
      <c r="AE32" s="148" t="s">
        <v>122</v>
      </c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49">
        <v>20</v>
      </c>
      <c r="B33" s="153" t="s">
        <v>134</v>
      </c>
      <c r="C33" s="176" t="s">
        <v>135</v>
      </c>
      <c r="D33" s="155" t="s">
        <v>133</v>
      </c>
      <c r="E33" s="192">
        <v>2.85</v>
      </c>
      <c r="F33" s="189"/>
      <c r="G33" s="189">
        <f t="shared" si="14"/>
        <v>0</v>
      </c>
      <c r="H33" s="161">
        <v>0</v>
      </c>
      <c r="I33" s="161">
        <f t="shared" si="8"/>
        <v>0</v>
      </c>
      <c r="J33" s="161">
        <v>70.900000000000006</v>
      </c>
      <c r="K33" s="161">
        <f t="shared" si="9"/>
        <v>202.07</v>
      </c>
      <c r="L33" s="161">
        <v>21</v>
      </c>
      <c r="M33" s="161">
        <f t="shared" si="10"/>
        <v>0</v>
      </c>
      <c r="N33" s="156">
        <v>0</v>
      </c>
      <c r="O33" s="156">
        <f t="shared" si="11"/>
        <v>0</v>
      </c>
      <c r="P33" s="156">
        <v>4.5999999999999999E-2</v>
      </c>
      <c r="Q33" s="156">
        <f t="shared" si="12"/>
        <v>0.13109999999999999</v>
      </c>
      <c r="R33" s="156"/>
      <c r="S33" s="156"/>
      <c r="T33" s="157">
        <v>0.26</v>
      </c>
      <c r="U33" s="156">
        <f t="shared" si="13"/>
        <v>0.74</v>
      </c>
      <c r="V33" s="148"/>
      <c r="W33" s="148"/>
      <c r="X33" s="148"/>
      <c r="Y33" s="148"/>
      <c r="Z33" s="148"/>
      <c r="AA33" s="148"/>
      <c r="AB33" s="148"/>
      <c r="AC33" s="148"/>
      <c r="AD33" s="148"/>
      <c r="AE33" s="148" t="s">
        <v>122</v>
      </c>
      <c r="AF33" s="148"/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49">
        <v>21</v>
      </c>
      <c r="B34" s="153" t="s">
        <v>196</v>
      </c>
      <c r="C34" s="176" t="s">
        <v>197</v>
      </c>
      <c r="D34" s="155" t="s">
        <v>133</v>
      </c>
      <c r="E34" s="192">
        <v>2.85</v>
      </c>
      <c r="F34" s="189"/>
      <c r="G34" s="189">
        <f t="shared" si="14"/>
        <v>0</v>
      </c>
      <c r="H34" s="161">
        <v>0</v>
      </c>
      <c r="I34" s="161">
        <f t="shared" si="8"/>
        <v>0</v>
      </c>
      <c r="J34" s="161">
        <v>257</v>
      </c>
      <c r="K34" s="161">
        <f t="shared" si="9"/>
        <v>732.45</v>
      </c>
      <c r="L34" s="161">
        <v>21</v>
      </c>
      <c r="M34" s="161">
        <f t="shared" si="10"/>
        <v>0</v>
      </c>
      <c r="N34" s="156">
        <v>0</v>
      </c>
      <c r="O34" s="156">
        <f t="shared" si="11"/>
        <v>0</v>
      </c>
      <c r="P34" s="156">
        <v>0</v>
      </c>
      <c r="Q34" s="156">
        <f t="shared" si="12"/>
        <v>0</v>
      </c>
      <c r="R34" s="156"/>
      <c r="S34" s="156"/>
      <c r="T34" s="157">
        <v>0.94199999999999995</v>
      </c>
      <c r="U34" s="156">
        <f t="shared" si="13"/>
        <v>2.68</v>
      </c>
      <c r="V34" s="148"/>
      <c r="W34" s="148"/>
      <c r="X34" s="148"/>
      <c r="Y34" s="148"/>
      <c r="Z34" s="148"/>
      <c r="AA34" s="148"/>
      <c r="AB34" s="148"/>
      <c r="AC34" s="148"/>
      <c r="AD34" s="148"/>
      <c r="AE34" s="148" t="s">
        <v>122</v>
      </c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49">
        <v>22</v>
      </c>
      <c r="B35" s="153" t="s">
        <v>136</v>
      </c>
      <c r="C35" s="176" t="s">
        <v>137</v>
      </c>
      <c r="D35" s="155" t="s">
        <v>133</v>
      </c>
      <c r="E35" s="192">
        <v>2.85</v>
      </c>
      <c r="F35" s="189"/>
      <c r="G35" s="189">
        <f t="shared" si="14"/>
        <v>0</v>
      </c>
      <c r="H35" s="161">
        <v>0</v>
      </c>
      <c r="I35" s="161">
        <f t="shared" si="8"/>
        <v>0</v>
      </c>
      <c r="J35" s="161">
        <v>28.6</v>
      </c>
      <c r="K35" s="161">
        <f t="shared" si="9"/>
        <v>81.510000000000005</v>
      </c>
      <c r="L35" s="161">
        <v>21</v>
      </c>
      <c r="M35" s="161">
        <f t="shared" si="10"/>
        <v>0</v>
      </c>
      <c r="N35" s="156">
        <v>0</v>
      </c>
      <c r="O35" s="156">
        <f t="shared" si="11"/>
        <v>0</v>
      </c>
      <c r="P35" s="156">
        <v>0</v>
      </c>
      <c r="Q35" s="156">
        <f t="shared" si="12"/>
        <v>0</v>
      </c>
      <c r="R35" s="156"/>
      <c r="S35" s="156"/>
      <c r="T35" s="157">
        <v>0.105</v>
      </c>
      <c r="U35" s="156">
        <f t="shared" si="13"/>
        <v>0.3</v>
      </c>
      <c r="V35" s="148"/>
      <c r="W35" s="148"/>
      <c r="X35" s="148"/>
      <c r="Y35" s="148"/>
      <c r="Z35" s="148"/>
      <c r="AA35" s="148"/>
      <c r="AB35" s="148"/>
      <c r="AC35" s="148"/>
      <c r="AD35" s="148"/>
      <c r="AE35" s="148" t="s">
        <v>122</v>
      </c>
      <c r="AF35" s="148"/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49">
        <v>23</v>
      </c>
      <c r="B36" s="153" t="s">
        <v>138</v>
      </c>
      <c r="C36" s="176" t="s">
        <v>139</v>
      </c>
      <c r="D36" s="155" t="s">
        <v>133</v>
      </c>
      <c r="E36" s="192">
        <v>2.85</v>
      </c>
      <c r="F36" s="189"/>
      <c r="G36" s="189">
        <f t="shared" si="14"/>
        <v>0</v>
      </c>
      <c r="H36" s="161">
        <v>0</v>
      </c>
      <c r="I36" s="161">
        <f t="shared" si="8"/>
        <v>0</v>
      </c>
      <c r="J36" s="161">
        <v>548</v>
      </c>
      <c r="K36" s="161">
        <f t="shared" si="9"/>
        <v>1561.8</v>
      </c>
      <c r="L36" s="161">
        <v>21</v>
      </c>
      <c r="M36" s="161">
        <f t="shared" si="10"/>
        <v>0</v>
      </c>
      <c r="N36" s="156">
        <v>0</v>
      </c>
      <c r="O36" s="156">
        <f t="shared" si="11"/>
        <v>0</v>
      </c>
      <c r="P36" s="156">
        <v>0</v>
      </c>
      <c r="Q36" s="156">
        <f t="shared" si="12"/>
        <v>0</v>
      </c>
      <c r="R36" s="156"/>
      <c r="S36" s="156"/>
      <c r="T36" s="157">
        <v>2.0089999999999999</v>
      </c>
      <c r="U36" s="156">
        <f t="shared" si="13"/>
        <v>5.73</v>
      </c>
      <c r="V36" s="148"/>
      <c r="W36" s="148"/>
      <c r="X36" s="148"/>
      <c r="Y36" s="148"/>
      <c r="Z36" s="148"/>
      <c r="AA36" s="148"/>
      <c r="AB36" s="148"/>
      <c r="AC36" s="148"/>
      <c r="AD36" s="148"/>
      <c r="AE36" s="148" t="s">
        <v>122</v>
      </c>
      <c r="AF36" s="148"/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2.5" outlineLevel="1" x14ac:dyDescent="0.2">
      <c r="A37" s="149">
        <v>24</v>
      </c>
      <c r="B37" s="153" t="s">
        <v>306</v>
      </c>
      <c r="C37" s="176" t="s">
        <v>305</v>
      </c>
      <c r="D37" s="155" t="s">
        <v>133</v>
      </c>
      <c r="E37" s="192">
        <v>28.5</v>
      </c>
      <c r="F37" s="189"/>
      <c r="G37" s="189">
        <f t="shared" si="14"/>
        <v>0</v>
      </c>
      <c r="H37" s="161">
        <v>0</v>
      </c>
      <c r="I37" s="161">
        <f t="shared" si="8"/>
        <v>0</v>
      </c>
      <c r="J37" s="161">
        <v>178</v>
      </c>
      <c r="K37" s="161">
        <f t="shared" si="9"/>
        <v>5073</v>
      </c>
      <c r="L37" s="161">
        <v>21</v>
      </c>
      <c r="M37" s="161">
        <f t="shared" si="10"/>
        <v>0</v>
      </c>
      <c r="N37" s="156">
        <v>0</v>
      </c>
      <c r="O37" s="156">
        <f t="shared" si="11"/>
        <v>0</v>
      </c>
      <c r="P37" s="156">
        <v>0</v>
      </c>
      <c r="Q37" s="156">
        <f t="shared" si="12"/>
        <v>0</v>
      </c>
      <c r="R37" s="156"/>
      <c r="S37" s="156"/>
      <c r="T37" s="157">
        <v>0.65300000000000002</v>
      </c>
      <c r="U37" s="156">
        <f t="shared" si="13"/>
        <v>18.61</v>
      </c>
      <c r="V37" s="148"/>
      <c r="W37" s="148"/>
      <c r="X37" s="148"/>
      <c r="Y37" s="148"/>
      <c r="Z37" s="148"/>
      <c r="AA37" s="148"/>
      <c r="AB37" s="148"/>
      <c r="AC37" s="148"/>
      <c r="AD37" s="148"/>
      <c r="AE37" s="148" t="s">
        <v>122</v>
      </c>
      <c r="AF37" s="148"/>
      <c r="AG37" s="148"/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49">
        <v>25</v>
      </c>
      <c r="B38" s="153" t="s">
        <v>198</v>
      </c>
      <c r="C38" s="176" t="s">
        <v>199</v>
      </c>
      <c r="D38" s="155" t="s">
        <v>133</v>
      </c>
      <c r="E38" s="192">
        <v>2.85</v>
      </c>
      <c r="F38" s="189"/>
      <c r="G38" s="189">
        <f t="shared" si="14"/>
        <v>0</v>
      </c>
      <c r="H38" s="161">
        <v>0</v>
      </c>
      <c r="I38" s="161">
        <f t="shared" si="8"/>
        <v>0</v>
      </c>
      <c r="J38" s="161">
        <v>1235</v>
      </c>
      <c r="K38" s="161">
        <f t="shared" si="9"/>
        <v>3519.75</v>
      </c>
      <c r="L38" s="161">
        <v>21</v>
      </c>
      <c r="M38" s="161">
        <f t="shared" si="10"/>
        <v>0</v>
      </c>
      <c r="N38" s="156">
        <v>0</v>
      </c>
      <c r="O38" s="156">
        <f t="shared" si="11"/>
        <v>0</v>
      </c>
      <c r="P38" s="156">
        <v>0</v>
      </c>
      <c r="Q38" s="156">
        <f t="shared" si="12"/>
        <v>0</v>
      </c>
      <c r="R38" s="156"/>
      <c r="S38" s="156"/>
      <c r="T38" s="157">
        <v>0</v>
      </c>
      <c r="U38" s="156">
        <f t="shared" si="13"/>
        <v>0</v>
      </c>
      <c r="V38" s="148"/>
      <c r="W38" s="148"/>
      <c r="X38" s="148"/>
      <c r="Y38" s="148"/>
      <c r="Z38" s="148"/>
      <c r="AA38" s="148"/>
      <c r="AB38" s="148"/>
      <c r="AC38" s="148"/>
      <c r="AD38" s="148"/>
      <c r="AE38" s="148" t="s">
        <v>122</v>
      </c>
      <c r="AF38" s="148"/>
      <c r="AG38" s="148"/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x14ac:dyDescent="0.2">
      <c r="A39" s="150" t="s">
        <v>120</v>
      </c>
      <c r="B39" s="154" t="s">
        <v>67</v>
      </c>
      <c r="C39" s="177" t="s">
        <v>177</v>
      </c>
      <c r="D39" s="158"/>
      <c r="E39" s="162"/>
      <c r="F39" s="190"/>
      <c r="G39" s="199">
        <f>SUMIF(AE40:AE40,"&lt;&gt;NOR",G40:G40)</f>
        <v>0</v>
      </c>
      <c r="H39" s="162"/>
      <c r="I39" s="162">
        <f>SUM(I40:I40)</f>
        <v>0</v>
      </c>
      <c r="J39" s="162"/>
      <c r="K39" s="162">
        <f>SUM(K40:K40)</f>
        <v>3854.87</v>
      </c>
      <c r="L39" s="162"/>
      <c r="M39" s="162">
        <f>SUM(M40:M40)</f>
        <v>0</v>
      </c>
      <c r="N39" s="159"/>
      <c r="O39" s="159">
        <f>SUM(O40:O40)</f>
        <v>0</v>
      </c>
      <c r="P39" s="159"/>
      <c r="Q39" s="159">
        <f>SUM(Q40:Q40)</f>
        <v>0</v>
      </c>
      <c r="R39" s="159"/>
      <c r="S39" s="159"/>
      <c r="T39" s="160"/>
      <c r="U39" s="159">
        <f>SUM(U40:U40)</f>
        <v>10.23</v>
      </c>
      <c r="AE39" t="s">
        <v>121</v>
      </c>
    </row>
    <row r="40" spans="1:60" outlineLevel="1" x14ac:dyDescent="0.2">
      <c r="A40" s="149">
        <v>26</v>
      </c>
      <c r="B40" s="153" t="s">
        <v>296</v>
      </c>
      <c r="C40" s="176" t="s">
        <v>204</v>
      </c>
      <c r="D40" s="155" t="s">
        <v>133</v>
      </c>
      <c r="E40" s="192">
        <v>3.97</v>
      </c>
      <c r="F40" s="189"/>
      <c r="G40" s="189">
        <f>F40*E40</f>
        <v>0</v>
      </c>
      <c r="H40" s="161">
        <v>0</v>
      </c>
      <c r="I40" s="161">
        <f>ROUND(E40*H40,2)</f>
        <v>0</v>
      </c>
      <c r="J40" s="161">
        <v>971</v>
      </c>
      <c r="K40" s="161">
        <f>ROUND(E40*J40,2)</f>
        <v>3854.87</v>
      </c>
      <c r="L40" s="161">
        <v>21</v>
      </c>
      <c r="M40" s="161">
        <f>G40*(1+L40/100)</f>
        <v>0</v>
      </c>
      <c r="N40" s="156">
        <v>0</v>
      </c>
      <c r="O40" s="156">
        <f>ROUND(E40*N40,5)</f>
        <v>0</v>
      </c>
      <c r="P40" s="156">
        <v>0</v>
      </c>
      <c r="Q40" s="156">
        <f>ROUND(E40*P40,5)</f>
        <v>0</v>
      </c>
      <c r="R40" s="156"/>
      <c r="S40" s="156"/>
      <c r="T40" s="157">
        <v>2.577</v>
      </c>
      <c r="U40" s="156">
        <f>ROUND(E40*T40,2)</f>
        <v>10.23</v>
      </c>
      <c r="V40" s="148"/>
      <c r="W40" s="148"/>
      <c r="X40" s="148"/>
      <c r="Y40" s="148"/>
      <c r="Z40" s="148"/>
      <c r="AA40" s="148"/>
      <c r="AB40" s="148"/>
      <c r="AC40" s="148"/>
      <c r="AD40" s="148"/>
      <c r="AE40" s="148" t="s">
        <v>122</v>
      </c>
      <c r="AF40" s="148"/>
      <c r="AG40" s="148"/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x14ac:dyDescent="0.2">
      <c r="A41" s="150" t="s">
        <v>120</v>
      </c>
      <c r="B41" s="154" t="s">
        <v>69</v>
      </c>
      <c r="C41" s="177" t="s">
        <v>70</v>
      </c>
      <c r="D41" s="158"/>
      <c r="E41" s="162"/>
      <c r="F41" s="190"/>
      <c r="G41" s="199">
        <f>SUMIF(AE42:AE44,"&lt;&gt;NOR",G42:G44)</f>
        <v>0</v>
      </c>
      <c r="H41" s="162"/>
      <c r="I41" s="162">
        <f>SUM(I42:I44)</f>
        <v>680.39</v>
      </c>
      <c r="J41" s="162"/>
      <c r="K41" s="162">
        <f>SUM(K42:K44)</f>
        <v>1484.51</v>
      </c>
      <c r="L41" s="162"/>
      <c r="M41" s="162">
        <f>SUM(M42:M44)</f>
        <v>0</v>
      </c>
      <c r="N41" s="159"/>
      <c r="O41" s="159">
        <f>SUM(O42:O44)</f>
        <v>4.6700000000000005E-3</v>
      </c>
      <c r="P41" s="159"/>
      <c r="Q41" s="159">
        <f>SUM(Q42:Q44)</f>
        <v>0</v>
      </c>
      <c r="R41" s="159"/>
      <c r="S41" s="159"/>
      <c r="T41" s="160"/>
      <c r="U41" s="159">
        <f>SUM(U42:U44)</f>
        <v>3.58</v>
      </c>
      <c r="AE41" t="s">
        <v>121</v>
      </c>
    </row>
    <row r="42" spans="1:60" ht="22.5" outlineLevel="1" x14ac:dyDescent="0.2">
      <c r="A42" s="149">
        <v>27</v>
      </c>
      <c r="B42" s="153" t="s">
        <v>200</v>
      </c>
      <c r="C42" s="176" t="s">
        <v>201</v>
      </c>
      <c r="D42" s="155" t="s">
        <v>173</v>
      </c>
      <c r="E42" s="192">
        <v>1</v>
      </c>
      <c r="F42" s="189"/>
      <c r="G42" s="189">
        <f>F42*E42</f>
        <v>0</v>
      </c>
      <c r="H42" s="161">
        <v>213</v>
      </c>
      <c r="I42" s="161">
        <f t="shared" ref="I42:I44" si="15">ROUND(E42*H42,2)</f>
        <v>213</v>
      </c>
      <c r="J42" s="161">
        <v>486</v>
      </c>
      <c r="K42" s="161">
        <f t="shared" ref="K42:K44" si="16">ROUND(E42*J42,2)</f>
        <v>486</v>
      </c>
      <c r="L42" s="161">
        <v>21</v>
      </c>
      <c r="M42" s="161">
        <f t="shared" ref="M42:M44" si="17">G42*(1+L42/100)</f>
        <v>0</v>
      </c>
      <c r="N42" s="156">
        <v>1.5200000000000001E-3</v>
      </c>
      <c r="O42" s="156">
        <f t="shared" ref="O42:O44" si="18">ROUND(E42*N42,5)</f>
        <v>1.5200000000000001E-3</v>
      </c>
      <c r="P42" s="156">
        <v>0</v>
      </c>
      <c r="Q42" s="156">
        <f t="shared" ref="Q42:Q44" si="19">ROUND(E42*P42,5)</f>
        <v>0</v>
      </c>
      <c r="R42" s="156"/>
      <c r="S42" s="156"/>
      <c r="T42" s="157">
        <v>1.173</v>
      </c>
      <c r="U42" s="156">
        <f t="shared" ref="U42:U44" si="20">ROUND(E42*T42,2)</f>
        <v>1.17</v>
      </c>
      <c r="V42" s="148"/>
      <c r="W42" s="148"/>
      <c r="X42" s="148"/>
      <c r="Y42" s="148"/>
      <c r="Z42" s="148"/>
      <c r="AA42" s="148"/>
      <c r="AB42" s="148"/>
      <c r="AC42" s="148"/>
      <c r="AD42" s="148"/>
      <c r="AE42" s="148" t="s">
        <v>122</v>
      </c>
      <c r="AF42" s="148"/>
      <c r="AG42" s="148"/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49">
        <v>28</v>
      </c>
      <c r="B43" s="153" t="s">
        <v>202</v>
      </c>
      <c r="C43" s="176" t="s">
        <v>203</v>
      </c>
      <c r="D43" s="155" t="s">
        <v>173</v>
      </c>
      <c r="E43" s="192">
        <v>1</v>
      </c>
      <c r="F43" s="189"/>
      <c r="G43" s="189">
        <f t="shared" ref="G43:G44" si="21">F43*E43</f>
        <v>0</v>
      </c>
      <c r="H43" s="161">
        <v>0</v>
      </c>
      <c r="I43" s="161">
        <f t="shared" si="15"/>
        <v>0</v>
      </c>
      <c r="J43" s="161">
        <v>1.95</v>
      </c>
      <c r="K43" s="161">
        <f t="shared" si="16"/>
        <v>1.95</v>
      </c>
      <c r="L43" s="161">
        <v>21</v>
      </c>
      <c r="M43" s="161">
        <f t="shared" si="17"/>
        <v>0</v>
      </c>
      <c r="N43" s="156">
        <v>0</v>
      </c>
      <c r="O43" s="156">
        <f t="shared" si="18"/>
        <v>0</v>
      </c>
      <c r="P43" s="156">
        <v>0</v>
      </c>
      <c r="Q43" s="156">
        <f t="shared" si="19"/>
        <v>0</v>
      </c>
      <c r="R43" s="156"/>
      <c r="S43" s="156"/>
      <c r="T43" s="157">
        <v>0</v>
      </c>
      <c r="U43" s="156">
        <f t="shared" si="20"/>
        <v>0</v>
      </c>
      <c r="V43" s="148"/>
      <c r="W43" s="148"/>
      <c r="X43" s="148"/>
      <c r="Y43" s="148"/>
      <c r="Z43" s="148"/>
      <c r="AA43" s="148"/>
      <c r="AB43" s="148"/>
      <c r="AC43" s="148"/>
      <c r="AD43" s="148"/>
      <c r="AE43" s="148" t="s">
        <v>122</v>
      </c>
      <c r="AF43" s="148"/>
      <c r="AG43" s="148"/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49">
        <v>29</v>
      </c>
      <c r="B44" s="181">
        <v>998725101</v>
      </c>
      <c r="C44" s="176" t="s">
        <v>204</v>
      </c>
      <c r="D44" s="155" t="s">
        <v>0</v>
      </c>
      <c r="E44" s="192">
        <v>6.7</v>
      </c>
      <c r="F44" s="189"/>
      <c r="G44" s="189">
        <f t="shared" si="21"/>
        <v>0</v>
      </c>
      <c r="H44" s="161">
        <v>69.760000000000005</v>
      </c>
      <c r="I44" s="161">
        <f t="shared" si="15"/>
        <v>467.39</v>
      </c>
      <c r="J44" s="161">
        <v>148.74</v>
      </c>
      <c r="K44" s="161">
        <f t="shared" si="16"/>
        <v>996.56</v>
      </c>
      <c r="L44" s="161">
        <v>21</v>
      </c>
      <c r="M44" s="161">
        <f t="shared" si="17"/>
        <v>0</v>
      </c>
      <c r="N44" s="156">
        <v>4.6999999999999999E-4</v>
      </c>
      <c r="O44" s="156">
        <f t="shared" si="18"/>
        <v>3.15E-3</v>
      </c>
      <c r="P44" s="156">
        <v>0</v>
      </c>
      <c r="Q44" s="156">
        <f t="shared" si="19"/>
        <v>0</v>
      </c>
      <c r="R44" s="156"/>
      <c r="S44" s="156"/>
      <c r="T44" s="157">
        <v>0.35899999999999999</v>
      </c>
      <c r="U44" s="156">
        <f t="shared" si="20"/>
        <v>2.41</v>
      </c>
      <c r="V44" s="148"/>
      <c r="W44" s="148"/>
      <c r="X44" s="148"/>
      <c r="Y44" s="148"/>
      <c r="Z44" s="148"/>
      <c r="AA44" s="148"/>
      <c r="AB44" s="148"/>
      <c r="AC44" s="148"/>
      <c r="AD44" s="148"/>
      <c r="AE44" s="148" t="s">
        <v>122</v>
      </c>
      <c r="AF44" s="148"/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x14ac:dyDescent="0.2">
      <c r="A45" s="150" t="s">
        <v>120</v>
      </c>
      <c r="B45" s="154" t="s">
        <v>71</v>
      </c>
      <c r="C45" s="177" t="s">
        <v>72</v>
      </c>
      <c r="D45" s="158"/>
      <c r="E45" s="162"/>
      <c r="F45" s="190"/>
      <c r="G45" s="199">
        <f>SUMIF(AE46:AE48,"&lt;&gt;NOR",G46:G48)</f>
        <v>0</v>
      </c>
      <c r="H45" s="162"/>
      <c r="I45" s="162" t="e">
        <f>SUM(#REF!)</f>
        <v>#REF!</v>
      </c>
      <c r="J45" s="162"/>
      <c r="K45" s="162" t="e">
        <f>SUM(#REF!)</f>
        <v>#REF!</v>
      </c>
      <c r="L45" s="162"/>
      <c r="M45" s="162" t="e">
        <f>SUM(#REF!)</f>
        <v>#REF!</v>
      </c>
      <c r="N45" s="159"/>
      <c r="O45" s="159" t="e">
        <f>SUM(#REF!)</f>
        <v>#REF!</v>
      </c>
      <c r="P45" s="159"/>
      <c r="Q45" s="159" t="e">
        <f>SUM(#REF!)</f>
        <v>#REF!</v>
      </c>
      <c r="R45" s="159"/>
      <c r="S45" s="159"/>
      <c r="T45" s="160"/>
      <c r="U45" s="159" t="e">
        <f>SUM(#REF!)</f>
        <v>#REF!</v>
      </c>
      <c r="AE45" t="s">
        <v>121</v>
      </c>
    </row>
    <row r="46" spans="1:60" ht="22.5" x14ac:dyDescent="0.2">
      <c r="A46" s="149">
        <v>30</v>
      </c>
      <c r="B46" s="153" t="s">
        <v>200</v>
      </c>
      <c r="C46" s="176" t="s">
        <v>201</v>
      </c>
      <c r="D46" s="155" t="s">
        <v>173</v>
      </c>
      <c r="E46" s="192">
        <v>1</v>
      </c>
      <c r="F46" s="200"/>
      <c r="G46" s="201">
        <f>F46*E46</f>
        <v>0</v>
      </c>
      <c r="H46" s="162"/>
      <c r="I46" s="162"/>
      <c r="J46" s="162"/>
      <c r="K46" s="162"/>
      <c r="L46" s="162"/>
      <c r="M46" s="162"/>
      <c r="N46" s="159"/>
      <c r="O46" s="159"/>
      <c r="P46" s="159"/>
      <c r="Q46" s="159"/>
      <c r="R46" s="159"/>
      <c r="S46" s="159"/>
      <c r="T46" s="160"/>
      <c r="U46" s="159"/>
    </row>
    <row r="47" spans="1:60" x14ac:dyDescent="0.2">
      <c r="A47" s="149">
        <v>31</v>
      </c>
      <c r="B47" s="153" t="s">
        <v>200</v>
      </c>
      <c r="C47" s="176" t="s">
        <v>203</v>
      </c>
      <c r="D47" s="155" t="s">
        <v>173</v>
      </c>
      <c r="E47" s="192">
        <v>1</v>
      </c>
      <c r="F47" s="200"/>
      <c r="G47" s="201">
        <f t="shared" ref="G47:G48" si="22">F47*E47</f>
        <v>0</v>
      </c>
      <c r="H47" s="162"/>
      <c r="I47" s="162"/>
      <c r="J47" s="162"/>
      <c r="K47" s="162"/>
      <c r="L47" s="162"/>
      <c r="M47" s="162"/>
      <c r="N47" s="159"/>
      <c r="O47" s="159"/>
      <c r="P47" s="159"/>
      <c r="Q47" s="159"/>
      <c r="R47" s="159"/>
      <c r="S47" s="159"/>
      <c r="T47" s="160"/>
      <c r="U47" s="159"/>
    </row>
    <row r="48" spans="1:60" x14ac:dyDescent="0.2">
      <c r="A48" s="149">
        <v>32</v>
      </c>
      <c r="B48" s="153" t="s">
        <v>200</v>
      </c>
      <c r="C48" s="176" t="s">
        <v>204</v>
      </c>
      <c r="D48" s="155" t="s">
        <v>0</v>
      </c>
      <c r="E48" s="192">
        <v>6.7</v>
      </c>
      <c r="F48" s="200"/>
      <c r="G48" s="201">
        <f t="shared" si="22"/>
        <v>0</v>
      </c>
      <c r="H48" s="162"/>
      <c r="I48" s="162"/>
      <c r="J48" s="162"/>
      <c r="K48" s="162"/>
      <c r="L48" s="162"/>
      <c r="M48" s="162"/>
      <c r="N48" s="159"/>
      <c r="O48" s="159"/>
      <c r="P48" s="159"/>
      <c r="Q48" s="159"/>
      <c r="R48" s="159"/>
      <c r="S48" s="159"/>
      <c r="T48" s="160"/>
      <c r="U48" s="159"/>
    </row>
    <row r="49" spans="1:60" x14ac:dyDescent="0.2">
      <c r="A49" s="150" t="s">
        <v>120</v>
      </c>
      <c r="B49" s="193">
        <v>734</v>
      </c>
      <c r="C49" s="177" t="s">
        <v>76</v>
      </c>
      <c r="D49" s="158"/>
      <c r="E49" s="162"/>
      <c r="F49" s="190"/>
      <c r="G49" s="199">
        <f>SUMIF(AE50:AE52,"&lt;&gt;NOR",G50:G52)</f>
        <v>0</v>
      </c>
      <c r="H49" s="162"/>
      <c r="I49" s="162">
        <f>SUM(I50:I51)</f>
        <v>5190.37</v>
      </c>
      <c r="J49" s="162"/>
      <c r="K49" s="162">
        <f>SUM(K50:K51)</f>
        <v>1122.6300000000001</v>
      </c>
      <c r="L49" s="162"/>
      <c r="M49" s="162">
        <f>SUM(M50:M51)</f>
        <v>0</v>
      </c>
      <c r="N49" s="159"/>
      <c r="O49" s="159">
        <f>SUM(O50:O51)</f>
        <v>7.9299999999999995E-3</v>
      </c>
      <c r="P49" s="159"/>
      <c r="Q49" s="159">
        <f>SUM(Q50:Q51)</f>
        <v>0</v>
      </c>
      <c r="R49" s="159"/>
      <c r="S49" s="159"/>
      <c r="T49" s="160"/>
      <c r="U49" s="159">
        <f>SUM(U50:U51)</f>
        <v>4.7300000000000004</v>
      </c>
      <c r="AE49" t="s">
        <v>121</v>
      </c>
    </row>
    <row r="50" spans="1:60" outlineLevel="1" x14ac:dyDescent="0.2">
      <c r="A50" s="149">
        <v>33</v>
      </c>
      <c r="B50" s="153" t="s">
        <v>205</v>
      </c>
      <c r="C50" s="176" t="s">
        <v>206</v>
      </c>
      <c r="D50" s="155" t="s">
        <v>125</v>
      </c>
      <c r="E50" s="192">
        <v>4</v>
      </c>
      <c r="F50" s="189"/>
      <c r="G50" s="189">
        <f>F50*E50</f>
        <v>0</v>
      </c>
      <c r="H50" s="161">
        <v>1167.25</v>
      </c>
      <c r="I50" s="161">
        <f>ROUND(E50*H50,2)</f>
        <v>4669</v>
      </c>
      <c r="J50" s="161">
        <v>66.75</v>
      </c>
      <c r="K50" s="161">
        <f>ROUND(E50*J50,2)</f>
        <v>267</v>
      </c>
      <c r="L50" s="161">
        <v>21</v>
      </c>
      <c r="M50" s="161">
        <f>G50*(1+L50/100)</f>
        <v>0</v>
      </c>
      <c r="N50" s="156">
        <v>4.0000000000000002E-4</v>
      </c>
      <c r="O50" s="156">
        <f>ROUND(E50*N50,5)</f>
        <v>1.6000000000000001E-3</v>
      </c>
      <c r="P50" s="156">
        <v>0</v>
      </c>
      <c r="Q50" s="156">
        <f>ROUND(E50*P50,5)</f>
        <v>0</v>
      </c>
      <c r="R50" s="156"/>
      <c r="S50" s="156"/>
      <c r="T50" s="157">
        <v>0.14499999999999999</v>
      </c>
      <c r="U50" s="156">
        <f>ROUND(E50*T50,2)</f>
        <v>0.57999999999999996</v>
      </c>
      <c r="V50" s="148"/>
      <c r="W50" s="148"/>
      <c r="X50" s="148"/>
      <c r="Y50" s="148"/>
      <c r="Z50" s="148"/>
      <c r="AA50" s="148"/>
      <c r="AB50" s="148"/>
      <c r="AC50" s="148"/>
      <c r="AD50" s="148"/>
      <c r="AE50" s="148" t="s">
        <v>122</v>
      </c>
      <c r="AF50" s="148"/>
      <c r="AG50" s="148"/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49">
        <v>34</v>
      </c>
      <c r="B51" s="153" t="s">
        <v>27</v>
      </c>
      <c r="C51" s="176" t="s">
        <v>207</v>
      </c>
      <c r="D51" s="155" t="s">
        <v>125</v>
      </c>
      <c r="E51" s="192">
        <v>3</v>
      </c>
      <c r="F51" s="189"/>
      <c r="G51" s="189">
        <f t="shared" ref="G51:G52" si="23">F51*E51</f>
        <v>0</v>
      </c>
      <c r="H51" s="161">
        <v>173.79</v>
      </c>
      <c r="I51" s="161">
        <f>ROUND(E51*H51,2)</f>
        <v>521.37</v>
      </c>
      <c r="J51" s="161">
        <v>285.21000000000004</v>
      </c>
      <c r="K51" s="161">
        <f>ROUND(E51*J51,2)</f>
        <v>855.63</v>
      </c>
      <c r="L51" s="161">
        <v>21</v>
      </c>
      <c r="M51" s="161">
        <f>G51*(1+L51/100)</f>
        <v>0</v>
      </c>
      <c r="N51" s="156">
        <v>2.1099999999999999E-3</v>
      </c>
      <c r="O51" s="156">
        <f>ROUND(E51*N51,5)</f>
        <v>6.3299999999999997E-3</v>
      </c>
      <c r="P51" s="156">
        <v>0</v>
      </c>
      <c r="Q51" s="156">
        <f>ROUND(E51*P51,5)</f>
        <v>0</v>
      </c>
      <c r="R51" s="156"/>
      <c r="S51" s="156"/>
      <c r="T51" s="157">
        <v>1.3839999999999999</v>
      </c>
      <c r="U51" s="156">
        <f>ROUND(E51*T51,2)</f>
        <v>4.1500000000000004</v>
      </c>
      <c r="V51" s="148"/>
      <c r="W51" s="148"/>
      <c r="X51" s="148"/>
      <c r="Y51" s="148"/>
      <c r="Z51" s="148"/>
      <c r="AA51" s="148"/>
      <c r="AB51" s="148"/>
      <c r="AC51" s="148"/>
      <c r="AD51" s="148"/>
      <c r="AE51" s="148" t="s">
        <v>122</v>
      </c>
      <c r="AF51" s="148"/>
      <c r="AG51" s="148"/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49">
        <v>35</v>
      </c>
      <c r="B52" s="153" t="s">
        <v>149</v>
      </c>
      <c r="C52" s="176" t="s">
        <v>150</v>
      </c>
      <c r="D52" s="155" t="s">
        <v>0</v>
      </c>
      <c r="E52" s="192">
        <v>4.0999999999999996</v>
      </c>
      <c r="F52" s="189"/>
      <c r="G52" s="189">
        <f t="shared" si="23"/>
        <v>0</v>
      </c>
      <c r="H52" s="161"/>
      <c r="I52" s="161"/>
      <c r="J52" s="161"/>
      <c r="K52" s="161"/>
      <c r="L52" s="161"/>
      <c r="M52" s="161"/>
      <c r="N52" s="156"/>
      <c r="O52" s="156"/>
      <c r="P52" s="156"/>
      <c r="Q52" s="156"/>
      <c r="R52" s="156"/>
      <c r="S52" s="156"/>
      <c r="T52" s="157"/>
      <c r="U52" s="156"/>
      <c r="V52" s="148"/>
      <c r="W52" s="148"/>
      <c r="X52" s="148"/>
      <c r="Y52" s="148"/>
      <c r="Z52" s="148"/>
      <c r="AA52" s="148"/>
      <c r="AB52" s="148"/>
      <c r="AC52" s="148"/>
      <c r="AD52" s="148"/>
      <c r="AE52" s="148"/>
      <c r="AF52" s="148"/>
      <c r="AG52" s="148"/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x14ac:dyDescent="0.2">
      <c r="A53" s="150" t="s">
        <v>120</v>
      </c>
      <c r="B53" s="154" t="s">
        <v>74</v>
      </c>
      <c r="C53" s="177" t="s">
        <v>75</v>
      </c>
      <c r="D53" s="158"/>
      <c r="E53" s="162"/>
      <c r="F53" s="190"/>
      <c r="G53" s="199">
        <f>SUMIF(AE54:AE63,"&lt;&gt;NOR",G54:G63)</f>
        <v>0</v>
      </c>
      <c r="H53" s="162"/>
      <c r="I53" s="162">
        <f>SUM(I54:I63)</f>
        <v>28615.91</v>
      </c>
      <c r="J53" s="162"/>
      <c r="K53" s="162">
        <f>SUM(K54:K63)</f>
        <v>5500.0899999999992</v>
      </c>
      <c r="L53" s="162"/>
      <c r="M53" s="162">
        <f>SUM(M54:M63)</f>
        <v>0</v>
      </c>
      <c r="N53" s="159"/>
      <c r="O53" s="159">
        <f>SUM(O54:O63)</f>
        <v>0.20133999999999999</v>
      </c>
      <c r="P53" s="159"/>
      <c r="Q53" s="159">
        <f>SUM(Q54:Q63)</f>
        <v>0.27566000000000002</v>
      </c>
      <c r="R53" s="159"/>
      <c r="S53" s="159"/>
      <c r="T53" s="160"/>
      <c r="U53" s="159">
        <f>SUM(U54:U63)</f>
        <v>12.57</v>
      </c>
      <c r="AE53" t="s">
        <v>121</v>
      </c>
    </row>
    <row r="54" spans="1:60" outlineLevel="1" x14ac:dyDescent="0.2">
      <c r="A54" s="149">
        <v>36</v>
      </c>
      <c r="B54" s="153" t="s">
        <v>208</v>
      </c>
      <c r="C54" s="176" t="s">
        <v>209</v>
      </c>
      <c r="D54" s="155" t="s">
        <v>140</v>
      </c>
      <c r="E54" s="192">
        <v>1</v>
      </c>
      <c r="F54" s="189"/>
      <c r="G54" s="189">
        <f>F54*E54</f>
        <v>0</v>
      </c>
      <c r="H54" s="161">
        <v>0</v>
      </c>
      <c r="I54" s="161">
        <f t="shared" ref="I54:I61" si="24">ROUND(E54*H54,2)</f>
        <v>0</v>
      </c>
      <c r="J54" s="161">
        <v>154</v>
      </c>
      <c r="K54" s="161">
        <f t="shared" ref="K54:K61" si="25">ROUND(E54*J54,2)</f>
        <v>154</v>
      </c>
      <c r="L54" s="161">
        <v>21</v>
      </c>
      <c r="M54" s="161">
        <f t="shared" ref="M54:M61" si="26">G54*(1+L54/100)</f>
        <v>0</v>
      </c>
      <c r="N54" s="156">
        <v>0</v>
      </c>
      <c r="O54" s="156">
        <f t="shared" ref="O54:O61" si="27">ROUND(E54*N54,5)</f>
        <v>0</v>
      </c>
      <c r="P54" s="156">
        <v>3.4200000000000001E-2</v>
      </c>
      <c r="Q54" s="156">
        <f t="shared" ref="Q54:Q61" si="28">ROUND(E54*P54,5)</f>
        <v>3.4200000000000001E-2</v>
      </c>
      <c r="R54" s="156"/>
      <c r="S54" s="156"/>
      <c r="T54" s="157">
        <v>0.46500000000000002</v>
      </c>
      <c r="U54" s="156">
        <f t="shared" ref="U54:U61" si="29">ROUND(E54*T54,2)</f>
        <v>0.47</v>
      </c>
      <c r="V54" s="148"/>
      <c r="W54" s="148"/>
      <c r="X54" s="148"/>
      <c r="Y54" s="148"/>
      <c r="Z54" s="148"/>
      <c r="AA54" s="148"/>
      <c r="AB54" s="148"/>
      <c r="AC54" s="148"/>
      <c r="AD54" s="148"/>
      <c r="AE54" s="148" t="s">
        <v>122</v>
      </c>
      <c r="AF54" s="148"/>
      <c r="AG54" s="148"/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49">
        <v>37</v>
      </c>
      <c r="B55" s="153" t="s">
        <v>141</v>
      </c>
      <c r="C55" s="176" t="s">
        <v>142</v>
      </c>
      <c r="D55" s="155" t="s">
        <v>140</v>
      </c>
      <c r="E55" s="192">
        <v>1</v>
      </c>
      <c r="F55" s="189"/>
      <c r="G55" s="189">
        <f t="shared" ref="G55:G63" si="30">F55*E55</f>
        <v>0</v>
      </c>
      <c r="H55" s="161">
        <v>0</v>
      </c>
      <c r="I55" s="161">
        <f t="shared" si="24"/>
        <v>0</v>
      </c>
      <c r="J55" s="161">
        <v>126.5</v>
      </c>
      <c r="K55" s="161">
        <f t="shared" si="25"/>
        <v>126.5</v>
      </c>
      <c r="L55" s="161">
        <v>21</v>
      </c>
      <c r="M55" s="161">
        <f t="shared" si="26"/>
        <v>0</v>
      </c>
      <c r="N55" s="156">
        <v>0</v>
      </c>
      <c r="O55" s="156">
        <f t="shared" si="27"/>
        <v>0</v>
      </c>
      <c r="P55" s="156">
        <v>1.9460000000000002E-2</v>
      </c>
      <c r="Q55" s="156">
        <f t="shared" si="28"/>
        <v>1.9460000000000002E-2</v>
      </c>
      <c r="R55" s="156"/>
      <c r="S55" s="156"/>
      <c r="T55" s="157">
        <v>0.38200000000000001</v>
      </c>
      <c r="U55" s="156">
        <f t="shared" si="29"/>
        <v>0.38</v>
      </c>
      <c r="V55" s="148"/>
      <c r="W55" s="148"/>
      <c r="X55" s="148"/>
      <c r="Y55" s="148"/>
      <c r="Z55" s="148"/>
      <c r="AA55" s="148"/>
      <c r="AB55" s="148"/>
      <c r="AC55" s="148"/>
      <c r="AD55" s="148"/>
      <c r="AE55" s="148" t="s">
        <v>122</v>
      </c>
      <c r="AF55" s="148"/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49">
        <v>38</v>
      </c>
      <c r="B56" s="153" t="s">
        <v>210</v>
      </c>
      <c r="C56" s="176" t="s">
        <v>211</v>
      </c>
      <c r="D56" s="155" t="s">
        <v>140</v>
      </c>
      <c r="E56" s="192">
        <v>1</v>
      </c>
      <c r="F56" s="189"/>
      <c r="G56" s="189">
        <f t="shared" si="30"/>
        <v>0</v>
      </c>
      <c r="H56" s="161">
        <v>4419.46</v>
      </c>
      <c r="I56" s="161">
        <f t="shared" si="24"/>
        <v>4419.46</v>
      </c>
      <c r="J56" s="161">
        <v>690.54</v>
      </c>
      <c r="K56" s="161">
        <f t="shared" si="25"/>
        <v>690.54</v>
      </c>
      <c r="L56" s="161">
        <v>21</v>
      </c>
      <c r="M56" s="161">
        <f t="shared" si="26"/>
        <v>0</v>
      </c>
      <c r="N56" s="156">
        <v>2.794E-2</v>
      </c>
      <c r="O56" s="156">
        <f t="shared" si="27"/>
        <v>2.794E-2</v>
      </c>
      <c r="P56" s="156">
        <v>0</v>
      </c>
      <c r="Q56" s="156">
        <f t="shared" si="28"/>
        <v>0</v>
      </c>
      <c r="R56" s="156"/>
      <c r="S56" s="156"/>
      <c r="T56" s="157">
        <v>1.5</v>
      </c>
      <c r="U56" s="156">
        <f t="shared" si="29"/>
        <v>1.5</v>
      </c>
      <c r="V56" s="148"/>
      <c r="W56" s="148"/>
      <c r="X56" s="148"/>
      <c r="Y56" s="148"/>
      <c r="Z56" s="148"/>
      <c r="AA56" s="148"/>
      <c r="AB56" s="148"/>
      <c r="AC56" s="148"/>
      <c r="AD56" s="148"/>
      <c r="AE56" s="148" t="s">
        <v>122</v>
      </c>
      <c r="AF56" s="148"/>
      <c r="AG56" s="148"/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49">
        <v>39</v>
      </c>
      <c r="B57" s="153" t="s">
        <v>145</v>
      </c>
      <c r="C57" s="176" t="s">
        <v>146</v>
      </c>
      <c r="D57" s="155" t="s">
        <v>140</v>
      </c>
      <c r="E57" s="192">
        <v>1</v>
      </c>
      <c r="F57" s="189"/>
      <c r="G57" s="189">
        <f t="shared" si="30"/>
        <v>0</v>
      </c>
      <c r="H57" s="161">
        <v>2032.63</v>
      </c>
      <c r="I57" s="161">
        <f t="shared" si="24"/>
        <v>2032.63</v>
      </c>
      <c r="J57" s="161">
        <v>547.36999999999989</v>
      </c>
      <c r="K57" s="161">
        <f t="shared" si="25"/>
        <v>547.37</v>
      </c>
      <c r="L57" s="161">
        <v>21</v>
      </c>
      <c r="M57" s="161">
        <f t="shared" si="26"/>
        <v>0</v>
      </c>
      <c r="N57" s="156">
        <v>1.421E-2</v>
      </c>
      <c r="O57" s="156">
        <f t="shared" si="27"/>
        <v>1.421E-2</v>
      </c>
      <c r="P57" s="156">
        <v>0</v>
      </c>
      <c r="Q57" s="156">
        <f t="shared" si="28"/>
        <v>0</v>
      </c>
      <c r="R57" s="156"/>
      <c r="S57" s="156"/>
      <c r="T57" s="157">
        <v>1.1890000000000001</v>
      </c>
      <c r="U57" s="156">
        <f t="shared" si="29"/>
        <v>1.19</v>
      </c>
      <c r="V57" s="148"/>
      <c r="W57" s="148"/>
      <c r="X57" s="148"/>
      <c r="Y57" s="148"/>
      <c r="Z57" s="148"/>
      <c r="AA57" s="148"/>
      <c r="AB57" s="148"/>
      <c r="AC57" s="148"/>
      <c r="AD57" s="148"/>
      <c r="AE57" s="148" t="s">
        <v>122</v>
      </c>
      <c r="AF57" s="148"/>
      <c r="AG57" s="148"/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49">
        <v>40</v>
      </c>
      <c r="B58" s="153" t="s">
        <v>147</v>
      </c>
      <c r="C58" s="176" t="s">
        <v>148</v>
      </c>
      <c r="D58" s="155" t="s">
        <v>140</v>
      </c>
      <c r="E58" s="192">
        <v>3</v>
      </c>
      <c r="F58" s="189"/>
      <c r="G58" s="189">
        <f t="shared" si="30"/>
        <v>0</v>
      </c>
      <c r="H58" s="161">
        <v>6761.59</v>
      </c>
      <c r="I58" s="161">
        <f t="shared" si="24"/>
        <v>20284.77</v>
      </c>
      <c r="J58" s="161">
        <v>1133.4099999999999</v>
      </c>
      <c r="K58" s="161">
        <f t="shared" si="25"/>
        <v>3400.23</v>
      </c>
      <c r="L58" s="161">
        <v>21</v>
      </c>
      <c r="M58" s="161">
        <f t="shared" si="26"/>
        <v>0</v>
      </c>
      <c r="N58" s="156">
        <v>5.2780000000000001E-2</v>
      </c>
      <c r="O58" s="156">
        <f t="shared" si="27"/>
        <v>0.15834000000000001</v>
      </c>
      <c r="P58" s="156">
        <v>0</v>
      </c>
      <c r="Q58" s="156">
        <f t="shared" si="28"/>
        <v>0</v>
      </c>
      <c r="R58" s="156"/>
      <c r="S58" s="156"/>
      <c r="T58" s="157">
        <v>2.4620000000000002</v>
      </c>
      <c r="U58" s="156">
        <f t="shared" si="29"/>
        <v>7.39</v>
      </c>
      <c r="V58" s="148"/>
      <c r="W58" s="148"/>
      <c r="X58" s="148"/>
      <c r="Y58" s="148"/>
      <c r="Z58" s="148"/>
      <c r="AA58" s="148"/>
      <c r="AB58" s="148"/>
      <c r="AC58" s="148"/>
      <c r="AD58" s="148"/>
      <c r="AE58" s="148" t="s">
        <v>122</v>
      </c>
      <c r="AF58" s="148"/>
      <c r="AG58" s="148"/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22.5" outlineLevel="1" x14ac:dyDescent="0.2">
      <c r="A59" s="149">
        <v>41</v>
      </c>
      <c r="B59" s="153" t="s">
        <v>297</v>
      </c>
      <c r="C59" s="176" t="s">
        <v>298</v>
      </c>
      <c r="D59" s="155" t="s">
        <v>0</v>
      </c>
      <c r="E59" s="192">
        <v>1</v>
      </c>
      <c r="F59" s="189"/>
      <c r="G59" s="189">
        <f t="shared" si="30"/>
        <v>0</v>
      </c>
      <c r="H59" s="161">
        <v>1879.05</v>
      </c>
      <c r="I59" s="161">
        <f t="shared" si="24"/>
        <v>1879.05</v>
      </c>
      <c r="J59" s="161">
        <v>200.95000000000005</v>
      </c>
      <c r="K59" s="161">
        <f t="shared" si="25"/>
        <v>200.95</v>
      </c>
      <c r="L59" s="161">
        <v>21</v>
      </c>
      <c r="M59" s="161">
        <f t="shared" si="26"/>
        <v>0</v>
      </c>
      <c r="N59" s="156">
        <v>8.4999999999999995E-4</v>
      </c>
      <c r="O59" s="156">
        <f t="shared" si="27"/>
        <v>8.4999999999999995E-4</v>
      </c>
      <c r="P59" s="156">
        <v>0</v>
      </c>
      <c r="Q59" s="156">
        <f t="shared" si="28"/>
        <v>0</v>
      </c>
      <c r="R59" s="156"/>
      <c r="S59" s="156"/>
      <c r="T59" s="157">
        <v>0.48499999999999999</v>
      </c>
      <c r="U59" s="156">
        <f t="shared" si="29"/>
        <v>0.49</v>
      </c>
      <c r="V59" s="148"/>
      <c r="W59" s="148"/>
      <c r="X59" s="148"/>
      <c r="Y59" s="148"/>
      <c r="Z59" s="148"/>
      <c r="AA59" s="148"/>
      <c r="AB59" s="148"/>
      <c r="AC59" s="148"/>
      <c r="AD59" s="148"/>
      <c r="AE59" s="148" t="s">
        <v>122</v>
      </c>
      <c r="AF59" s="148"/>
      <c r="AG59" s="148"/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49">
        <v>42</v>
      </c>
      <c r="B60" s="153" t="s">
        <v>212</v>
      </c>
      <c r="C60" s="176" t="s">
        <v>213</v>
      </c>
      <c r="D60" s="155" t="s">
        <v>140</v>
      </c>
      <c r="E60" s="192">
        <v>1</v>
      </c>
      <c r="F60" s="189"/>
      <c r="G60" s="189">
        <f t="shared" si="30"/>
        <v>0</v>
      </c>
      <c r="H60" s="161">
        <v>0</v>
      </c>
      <c r="I60" s="161">
        <f t="shared" si="24"/>
        <v>0</v>
      </c>
      <c r="J60" s="161">
        <v>277.5</v>
      </c>
      <c r="K60" s="161">
        <f t="shared" si="25"/>
        <v>277.5</v>
      </c>
      <c r="L60" s="161">
        <v>21</v>
      </c>
      <c r="M60" s="161">
        <f t="shared" si="26"/>
        <v>0</v>
      </c>
      <c r="N60" s="156">
        <v>0</v>
      </c>
      <c r="O60" s="156">
        <f t="shared" si="27"/>
        <v>0</v>
      </c>
      <c r="P60" s="156">
        <v>0.155</v>
      </c>
      <c r="Q60" s="156">
        <f t="shared" si="28"/>
        <v>0.155</v>
      </c>
      <c r="R60" s="156"/>
      <c r="S60" s="156"/>
      <c r="T60" s="157">
        <v>0.83699999999999997</v>
      </c>
      <c r="U60" s="156">
        <f t="shared" si="29"/>
        <v>0.84</v>
      </c>
      <c r="V60" s="148"/>
      <c r="W60" s="148"/>
      <c r="X60" s="148"/>
      <c r="Y60" s="148"/>
      <c r="Z60" s="148"/>
      <c r="AA60" s="148"/>
      <c r="AB60" s="148"/>
      <c r="AC60" s="148"/>
      <c r="AD60" s="148"/>
      <c r="AE60" s="148" t="s">
        <v>122</v>
      </c>
      <c r="AF60" s="148"/>
      <c r="AG60" s="148"/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49">
        <v>43</v>
      </c>
      <c r="B61" s="153" t="s">
        <v>143</v>
      </c>
      <c r="C61" s="176" t="s">
        <v>144</v>
      </c>
      <c r="D61" s="155" t="s">
        <v>140</v>
      </c>
      <c r="E61" s="192">
        <v>1</v>
      </c>
      <c r="F61" s="189"/>
      <c r="G61" s="189">
        <f t="shared" si="30"/>
        <v>0</v>
      </c>
      <c r="H61" s="161">
        <v>0</v>
      </c>
      <c r="I61" s="161">
        <f t="shared" si="24"/>
        <v>0</v>
      </c>
      <c r="J61" s="161">
        <v>103</v>
      </c>
      <c r="K61" s="161">
        <f t="shared" si="25"/>
        <v>103</v>
      </c>
      <c r="L61" s="161">
        <v>21</v>
      </c>
      <c r="M61" s="161">
        <f t="shared" si="26"/>
        <v>0</v>
      </c>
      <c r="N61" s="156">
        <v>0</v>
      </c>
      <c r="O61" s="156">
        <f t="shared" si="27"/>
        <v>0</v>
      </c>
      <c r="P61" s="156">
        <v>6.7000000000000004E-2</v>
      </c>
      <c r="Q61" s="156">
        <f t="shared" si="28"/>
        <v>6.7000000000000004E-2</v>
      </c>
      <c r="R61" s="156"/>
      <c r="S61" s="156"/>
      <c r="T61" s="157">
        <v>0.31</v>
      </c>
      <c r="U61" s="156">
        <f t="shared" si="29"/>
        <v>0.31</v>
      </c>
      <c r="V61" s="148"/>
      <c r="W61" s="148"/>
      <c r="X61" s="148"/>
      <c r="Y61" s="148"/>
      <c r="Z61" s="148"/>
      <c r="AA61" s="148"/>
      <c r="AB61" s="148"/>
      <c r="AC61" s="148"/>
      <c r="AD61" s="148"/>
      <c r="AE61" s="148" t="s">
        <v>122</v>
      </c>
      <c r="AF61" s="148"/>
      <c r="AG61" s="148"/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49">
        <v>44</v>
      </c>
      <c r="B62" s="153" t="s">
        <v>214</v>
      </c>
      <c r="C62" s="176" t="s">
        <v>215</v>
      </c>
      <c r="D62" s="155" t="s">
        <v>140</v>
      </c>
      <c r="E62" s="192">
        <v>1</v>
      </c>
      <c r="F62" s="189"/>
      <c r="G62" s="189">
        <f t="shared" si="30"/>
        <v>0</v>
      </c>
      <c r="H62" s="161"/>
      <c r="I62" s="161"/>
      <c r="J62" s="161"/>
      <c r="K62" s="161"/>
      <c r="L62" s="161"/>
      <c r="M62" s="161"/>
      <c r="N62" s="156"/>
      <c r="O62" s="156"/>
      <c r="P62" s="156"/>
      <c r="Q62" s="156"/>
      <c r="R62" s="156"/>
      <c r="S62" s="156"/>
      <c r="T62" s="157"/>
      <c r="U62" s="156"/>
      <c r="V62" s="148"/>
      <c r="W62" s="148"/>
      <c r="X62" s="148"/>
      <c r="Y62" s="148"/>
      <c r="Z62" s="148"/>
      <c r="AA62" s="148"/>
      <c r="AB62" s="148"/>
      <c r="AC62" s="148"/>
      <c r="AD62" s="148"/>
      <c r="AE62" s="148"/>
      <c r="AF62" s="148"/>
      <c r="AG62" s="148"/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49">
        <v>45</v>
      </c>
      <c r="B63" s="181">
        <v>998725101</v>
      </c>
      <c r="C63" s="176" t="s">
        <v>204</v>
      </c>
      <c r="D63" s="155" t="s">
        <v>0</v>
      </c>
      <c r="E63" s="192">
        <v>6.7</v>
      </c>
      <c r="F63" s="189"/>
      <c r="G63" s="189">
        <f t="shared" si="30"/>
        <v>0</v>
      </c>
      <c r="H63" s="161"/>
      <c r="I63" s="161"/>
      <c r="J63" s="161"/>
      <c r="K63" s="161"/>
      <c r="L63" s="161"/>
      <c r="M63" s="161"/>
      <c r="N63" s="156"/>
      <c r="O63" s="156"/>
      <c r="P63" s="156"/>
      <c r="Q63" s="156"/>
      <c r="R63" s="156"/>
      <c r="S63" s="156"/>
      <c r="T63" s="157"/>
      <c r="U63" s="156"/>
      <c r="V63" s="148"/>
      <c r="W63" s="148"/>
      <c r="X63" s="148"/>
      <c r="Y63" s="148"/>
      <c r="Z63" s="148"/>
      <c r="AA63" s="148"/>
      <c r="AB63" s="148"/>
      <c r="AC63" s="148"/>
      <c r="AD63" s="148"/>
      <c r="AE63" s="148"/>
      <c r="AF63" s="148"/>
      <c r="AG63" s="148"/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x14ac:dyDescent="0.2">
      <c r="A64" s="150" t="s">
        <v>120</v>
      </c>
      <c r="B64" s="154" t="s">
        <v>77</v>
      </c>
      <c r="C64" s="177" t="s">
        <v>78</v>
      </c>
      <c r="D64" s="158"/>
      <c r="E64" s="162"/>
      <c r="F64" s="190"/>
      <c r="G64" s="199">
        <f>SUMIF(AE65:AE82,"&lt;&gt;NOR",G65:G82)</f>
        <v>0</v>
      </c>
      <c r="H64" s="162"/>
      <c r="I64" s="162">
        <f>SUM(I65:I82)</f>
        <v>6.6</v>
      </c>
      <c r="J64" s="162"/>
      <c r="K64" s="162">
        <f>SUM(K65:K82)</f>
        <v>3774.8</v>
      </c>
      <c r="L64" s="162"/>
      <c r="M64" s="162">
        <f>SUM(M65:M82)</f>
        <v>0</v>
      </c>
      <c r="N64" s="159"/>
      <c r="O64" s="159">
        <f>SUM(O65:O82)</f>
        <v>3.0000000000000001E-5</v>
      </c>
      <c r="P64" s="159"/>
      <c r="Q64" s="159">
        <f>SUM(Q65:Q82)</f>
        <v>0.46300000000000002</v>
      </c>
      <c r="R64" s="159"/>
      <c r="S64" s="159"/>
      <c r="T64" s="160"/>
      <c r="U64" s="159">
        <f>SUM(U65:U82)</f>
        <v>9.4600000000000009</v>
      </c>
      <c r="AE64" t="s">
        <v>121</v>
      </c>
    </row>
    <row r="65" spans="1:60" outlineLevel="1" x14ac:dyDescent="0.2">
      <c r="A65" s="149">
        <v>46</v>
      </c>
      <c r="B65" s="153" t="s">
        <v>299</v>
      </c>
      <c r="C65" s="176" t="s">
        <v>300</v>
      </c>
      <c r="D65" s="155" t="s">
        <v>123</v>
      </c>
      <c r="E65" s="192">
        <v>2.6</v>
      </c>
      <c r="F65" s="189"/>
      <c r="G65" s="189">
        <f>F65*E65</f>
        <v>0</v>
      </c>
      <c r="H65" s="161">
        <v>2.54</v>
      </c>
      <c r="I65" s="161">
        <f>ROUND(E65*H65,2)</f>
        <v>6.6</v>
      </c>
      <c r="J65" s="161">
        <v>103.96</v>
      </c>
      <c r="K65" s="161">
        <f>ROUND(E65*J65,2)</f>
        <v>270.3</v>
      </c>
      <c r="L65" s="161">
        <v>21</v>
      </c>
      <c r="M65" s="161">
        <f>G65*(1+L65/100)</f>
        <v>0</v>
      </c>
      <c r="N65" s="156">
        <v>1.0000000000000001E-5</v>
      </c>
      <c r="O65" s="156">
        <f>ROUND(E65*N65,5)</f>
        <v>3.0000000000000001E-5</v>
      </c>
      <c r="P65" s="156">
        <v>0</v>
      </c>
      <c r="Q65" s="156">
        <f>ROUND(E65*P65,5)</f>
        <v>0</v>
      </c>
      <c r="R65" s="156"/>
      <c r="S65" s="156"/>
      <c r="T65" s="157">
        <v>0.28000000000000003</v>
      </c>
      <c r="U65" s="156">
        <f>ROUND(E65*T65,2)</f>
        <v>0.73</v>
      </c>
      <c r="V65" s="148"/>
      <c r="W65" s="148"/>
      <c r="X65" s="148"/>
      <c r="Y65" s="148"/>
      <c r="Z65" s="148"/>
      <c r="AA65" s="148"/>
      <c r="AB65" s="148"/>
      <c r="AC65" s="148"/>
      <c r="AD65" s="148"/>
      <c r="AE65" s="148" t="s">
        <v>122</v>
      </c>
      <c r="AF65" s="148"/>
      <c r="AG65" s="148"/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49">
        <v>47</v>
      </c>
      <c r="B66" s="153" t="s">
        <v>216</v>
      </c>
      <c r="C66" s="176" t="s">
        <v>217</v>
      </c>
      <c r="D66" s="155" t="s">
        <v>125</v>
      </c>
      <c r="E66" s="192">
        <v>1</v>
      </c>
      <c r="F66" s="189"/>
      <c r="G66" s="189">
        <f t="shared" ref="G66:G82" si="31">F66*E66</f>
        <v>0</v>
      </c>
      <c r="H66" s="161">
        <v>0</v>
      </c>
      <c r="I66" s="161">
        <f>ROUND(E66*H66,2)</f>
        <v>0</v>
      </c>
      <c r="J66" s="161">
        <v>284.5</v>
      </c>
      <c r="K66" s="161">
        <f>ROUND(E66*J66,2)</f>
        <v>284.5</v>
      </c>
      <c r="L66" s="161">
        <v>21</v>
      </c>
      <c r="M66" s="161">
        <f>G66*(1+L66/100)</f>
        <v>0</v>
      </c>
      <c r="N66" s="156">
        <v>0</v>
      </c>
      <c r="O66" s="156">
        <f>ROUND(E66*N66,5)</f>
        <v>0</v>
      </c>
      <c r="P66" s="156">
        <v>0.13100000000000001</v>
      </c>
      <c r="Q66" s="156">
        <f>ROUND(E66*P66,5)</f>
        <v>0.13100000000000001</v>
      </c>
      <c r="R66" s="156"/>
      <c r="S66" s="156"/>
      <c r="T66" s="157">
        <v>0.76800000000000002</v>
      </c>
      <c r="U66" s="156">
        <f>ROUND(E66*T66,2)</f>
        <v>0.77</v>
      </c>
      <c r="V66" s="148"/>
      <c r="W66" s="148"/>
      <c r="X66" s="148"/>
      <c r="Y66" s="148"/>
      <c r="Z66" s="148"/>
      <c r="AA66" s="148"/>
      <c r="AB66" s="148"/>
      <c r="AC66" s="148"/>
      <c r="AD66" s="148"/>
      <c r="AE66" s="148" t="s">
        <v>122</v>
      </c>
      <c r="AF66" s="148"/>
      <c r="AG66" s="148"/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49">
        <v>48</v>
      </c>
      <c r="B67" s="153" t="s">
        <v>218</v>
      </c>
      <c r="C67" s="176" t="s">
        <v>219</v>
      </c>
      <c r="D67" s="155" t="s">
        <v>125</v>
      </c>
      <c r="E67" s="192">
        <v>2</v>
      </c>
      <c r="F67" s="189"/>
      <c r="G67" s="189">
        <f t="shared" si="31"/>
        <v>0</v>
      </c>
      <c r="H67" s="161">
        <v>0</v>
      </c>
      <c r="I67" s="161">
        <f>ROUND(E67*H67,2)</f>
        <v>0</v>
      </c>
      <c r="J67" s="161">
        <v>326</v>
      </c>
      <c r="K67" s="161">
        <f>ROUND(E67*J67,2)</f>
        <v>652</v>
      </c>
      <c r="L67" s="161">
        <v>21</v>
      </c>
      <c r="M67" s="161">
        <f>G67*(1+L67/100)</f>
        <v>0</v>
      </c>
      <c r="N67" s="156">
        <v>0</v>
      </c>
      <c r="O67" s="156">
        <f>ROUND(E67*N67,5)</f>
        <v>0</v>
      </c>
      <c r="P67" s="156">
        <v>0.16600000000000001</v>
      </c>
      <c r="Q67" s="156">
        <f>ROUND(E67*P67,5)</f>
        <v>0.33200000000000002</v>
      </c>
      <c r="R67" s="156"/>
      <c r="S67" s="156"/>
      <c r="T67" s="157">
        <v>0.88</v>
      </c>
      <c r="U67" s="156">
        <f>ROUND(E67*T67,2)</f>
        <v>1.76</v>
      </c>
      <c r="V67" s="148"/>
      <c r="W67" s="148"/>
      <c r="X67" s="148"/>
      <c r="Y67" s="148"/>
      <c r="Z67" s="148"/>
      <c r="AA67" s="148"/>
      <c r="AB67" s="148"/>
      <c r="AC67" s="148"/>
      <c r="AD67" s="148"/>
      <c r="AE67" s="148" t="s">
        <v>122</v>
      </c>
      <c r="AF67" s="148"/>
      <c r="AG67" s="148"/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49">
        <v>49</v>
      </c>
      <c r="B68" s="153" t="s">
        <v>220</v>
      </c>
      <c r="C68" s="176" t="s">
        <v>221</v>
      </c>
      <c r="D68" s="155" t="s">
        <v>125</v>
      </c>
      <c r="E68" s="192">
        <v>8</v>
      </c>
      <c r="F68" s="189"/>
      <c r="G68" s="189">
        <f t="shared" si="31"/>
        <v>0</v>
      </c>
      <c r="H68" s="161">
        <v>0</v>
      </c>
      <c r="I68" s="161">
        <f>ROUND(E68*H68,2)</f>
        <v>0</v>
      </c>
      <c r="J68" s="161">
        <v>321</v>
      </c>
      <c r="K68" s="161">
        <f>ROUND(E68*J68,2)</f>
        <v>2568</v>
      </c>
      <c r="L68" s="161">
        <v>21</v>
      </c>
      <c r="M68" s="161">
        <f>G68*(1+L68/100)</f>
        <v>0</v>
      </c>
      <c r="N68" s="156">
        <v>0</v>
      </c>
      <c r="O68" s="156">
        <f>ROUND(E68*N68,5)</f>
        <v>0</v>
      </c>
      <c r="P68" s="156">
        <v>0</v>
      </c>
      <c r="Q68" s="156">
        <f>ROUND(E68*P68,5)</f>
        <v>0</v>
      </c>
      <c r="R68" s="156"/>
      <c r="S68" s="156"/>
      <c r="T68" s="157">
        <v>0.77500000000000002</v>
      </c>
      <c r="U68" s="156">
        <f>ROUND(E68*T68,2)</f>
        <v>6.2</v>
      </c>
      <c r="V68" s="148"/>
      <c r="W68" s="148"/>
      <c r="X68" s="148"/>
      <c r="Y68" s="148"/>
      <c r="Z68" s="148"/>
      <c r="AA68" s="148"/>
      <c r="AB68" s="148"/>
      <c r="AC68" s="148"/>
      <c r="AD68" s="148"/>
      <c r="AE68" s="148" t="s">
        <v>122</v>
      </c>
      <c r="AF68" s="148"/>
      <c r="AG68" s="148"/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49">
        <v>50</v>
      </c>
      <c r="B69" s="153" t="s">
        <v>222</v>
      </c>
      <c r="C69" s="176" t="s">
        <v>223</v>
      </c>
      <c r="D69" s="155" t="s">
        <v>125</v>
      </c>
      <c r="E69" s="192">
        <v>1</v>
      </c>
      <c r="F69" s="189"/>
      <c r="G69" s="189">
        <f t="shared" si="31"/>
        <v>0</v>
      </c>
      <c r="H69" s="161"/>
      <c r="I69" s="161"/>
      <c r="J69" s="161"/>
      <c r="K69" s="161"/>
      <c r="L69" s="161"/>
      <c r="M69" s="161"/>
      <c r="N69" s="156"/>
      <c r="O69" s="156"/>
      <c r="P69" s="156"/>
      <c r="Q69" s="156"/>
      <c r="R69" s="156"/>
      <c r="S69" s="156"/>
      <c r="T69" s="157"/>
      <c r="U69" s="156"/>
      <c r="V69" s="148"/>
      <c r="W69" s="148"/>
      <c r="X69" s="148"/>
      <c r="Y69" s="148"/>
      <c r="Z69" s="148"/>
      <c r="AA69" s="148"/>
      <c r="AB69" s="148"/>
      <c r="AC69" s="148"/>
      <c r="AD69" s="148"/>
      <c r="AE69" s="148"/>
      <c r="AF69" s="148"/>
      <c r="AG69" s="148"/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49">
        <v>51</v>
      </c>
      <c r="B70" s="153" t="s">
        <v>151</v>
      </c>
      <c r="C70" s="176" t="s">
        <v>152</v>
      </c>
      <c r="D70" s="155" t="s">
        <v>125</v>
      </c>
      <c r="E70" s="192">
        <v>9</v>
      </c>
      <c r="F70" s="189"/>
      <c r="G70" s="189">
        <f t="shared" si="31"/>
        <v>0</v>
      </c>
      <c r="H70" s="161"/>
      <c r="I70" s="161"/>
      <c r="J70" s="161"/>
      <c r="K70" s="161"/>
      <c r="L70" s="161"/>
      <c r="M70" s="161"/>
      <c r="N70" s="156"/>
      <c r="O70" s="156"/>
      <c r="P70" s="156"/>
      <c r="Q70" s="156"/>
      <c r="R70" s="156"/>
      <c r="S70" s="156"/>
      <c r="T70" s="157"/>
      <c r="U70" s="156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49">
        <v>52</v>
      </c>
      <c r="B71" s="153" t="s">
        <v>224</v>
      </c>
      <c r="C71" s="176" t="s">
        <v>225</v>
      </c>
      <c r="D71" s="155" t="s">
        <v>125</v>
      </c>
      <c r="E71" s="192">
        <v>8</v>
      </c>
      <c r="F71" s="189"/>
      <c r="G71" s="189">
        <f t="shared" si="31"/>
        <v>0</v>
      </c>
      <c r="H71" s="161"/>
      <c r="I71" s="161"/>
      <c r="J71" s="161"/>
      <c r="K71" s="161"/>
      <c r="L71" s="161"/>
      <c r="M71" s="161"/>
      <c r="N71" s="156"/>
      <c r="O71" s="156"/>
      <c r="P71" s="156"/>
      <c r="Q71" s="156"/>
      <c r="R71" s="156"/>
      <c r="S71" s="156"/>
      <c r="T71" s="157"/>
      <c r="U71" s="156"/>
      <c r="V71" s="148"/>
      <c r="W71" s="148"/>
      <c r="X71" s="148"/>
      <c r="Y71" s="148"/>
      <c r="Z71" s="148"/>
      <c r="AA71" s="148"/>
      <c r="AB71" s="148"/>
      <c r="AC71" s="148"/>
      <c r="AD71" s="148"/>
      <c r="AE71" s="148"/>
      <c r="AF71" s="148"/>
      <c r="AG71" s="148"/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49">
        <v>53</v>
      </c>
      <c r="B72" s="153" t="s">
        <v>226</v>
      </c>
      <c r="C72" s="176" t="s">
        <v>227</v>
      </c>
      <c r="D72" s="155" t="s">
        <v>125</v>
      </c>
      <c r="E72" s="192">
        <v>1</v>
      </c>
      <c r="F72" s="189"/>
      <c r="G72" s="189">
        <f t="shared" si="31"/>
        <v>0</v>
      </c>
      <c r="H72" s="161"/>
      <c r="I72" s="161"/>
      <c r="J72" s="161"/>
      <c r="K72" s="161"/>
      <c r="L72" s="161"/>
      <c r="M72" s="161"/>
      <c r="N72" s="156"/>
      <c r="O72" s="156"/>
      <c r="P72" s="156"/>
      <c r="Q72" s="156"/>
      <c r="R72" s="156"/>
      <c r="S72" s="156"/>
      <c r="T72" s="157"/>
      <c r="U72" s="156"/>
      <c r="V72" s="148"/>
      <c r="W72" s="148"/>
      <c r="X72" s="148"/>
      <c r="Y72" s="148"/>
      <c r="Z72" s="148"/>
      <c r="AA72" s="148"/>
      <c r="AB72" s="148"/>
      <c r="AC72" s="148"/>
      <c r="AD72" s="148"/>
      <c r="AE72" s="148"/>
      <c r="AF72" s="148"/>
      <c r="AG72" s="148"/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49">
        <v>54</v>
      </c>
      <c r="B73" s="153" t="s">
        <v>27</v>
      </c>
      <c r="C73" s="176" t="s">
        <v>228</v>
      </c>
      <c r="D73" s="155" t="s">
        <v>125</v>
      </c>
      <c r="E73" s="192">
        <v>4</v>
      </c>
      <c r="F73" s="189"/>
      <c r="G73" s="189">
        <f t="shared" si="31"/>
        <v>0</v>
      </c>
      <c r="H73" s="161"/>
      <c r="I73" s="161"/>
      <c r="J73" s="161"/>
      <c r="K73" s="161"/>
      <c r="L73" s="161"/>
      <c r="M73" s="161"/>
      <c r="N73" s="156"/>
      <c r="O73" s="156"/>
      <c r="P73" s="156"/>
      <c r="Q73" s="156"/>
      <c r="R73" s="156"/>
      <c r="S73" s="156"/>
      <c r="T73" s="157"/>
      <c r="U73" s="156"/>
      <c r="V73" s="148"/>
      <c r="W73" s="148"/>
      <c r="X73" s="148"/>
      <c r="Y73" s="148"/>
      <c r="Z73" s="148"/>
      <c r="AA73" s="148"/>
      <c r="AB73" s="148"/>
      <c r="AC73" s="148"/>
      <c r="AD73" s="148"/>
      <c r="AE73" s="148"/>
      <c r="AF73" s="148"/>
      <c r="AG73" s="148"/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49">
        <v>55</v>
      </c>
      <c r="B74" s="153" t="s">
        <v>27</v>
      </c>
      <c r="C74" s="176" t="s">
        <v>229</v>
      </c>
      <c r="D74" s="155" t="s">
        <v>125</v>
      </c>
      <c r="E74" s="192">
        <v>3</v>
      </c>
      <c r="F74" s="189"/>
      <c r="G74" s="189">
        <f t="shared" si="31"/>
        <v>0</v>
      </c>
      <c r="H74" s="161"/>
      <c r="I74" s="161"/>
      <c r="J74" s="161"/>
      <c r="K74" s="161"/>
      <c r="L74" s="161"/>
      <c r="M74" s="161"/>
      <c r="N74" s="156"/>
      <c r="O74" s="156"/>
      <c r="P74" s="156"/>
      <c r="Q74" s="156"/>
      <c r="R74" s="156"/>
      <c r="S74" s="156"/>
      <c r="T74" s="157"/>
      <c r="U74" s="156"/>
      <c r="V74" s="148"/>
      <c r="W74" s="148"/>
      <c r="X74" s="148"/>
      <c r="Y74" s="148"/>
      <c r="Z74" s="148"/>
      <c r="AA74" s="148"/>
      <c r="AB74" s="148"/>
      <c r="AC74" s="148"/>
      <c r="AD74" s="148"/>
      <c r="AE74" s="148"/>
      <c r="AF74" s="148"/>
      <c r="AG74" s="148"/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49">
        <v>56</v>
      </c>
      <c r="B75" s="153" t="s">
        <v>27</v>
      </c>
      <c r="C75" s="176" t="s">
        <v>230</v>
      </c>
      <c r="D75" s="155" t="s">
        <v>125</v>
      </c>
      <c r="E75" s="192">
        <v>1</v>
      </c>
      <c r="F75" s="189"/>
      <c r="G75" s="189">
        <f t="shared" si="31"/>
        <v>0</v>
      </c>
      <c r="H75" s="161"/>
      <c r="I75" s="161"/>
      <c r="J75" s="161"/>
      <c r="K75" s="161"/>
      <c r="L75" s="161"/>
      <c r="M75" s="161"/>
      <c r="N75" s="156"/>
      <c r="O75" s="156"/>
      <c r="P75" s="156"/>
      <c r="Q75" s="156"/>
      <c r="R75" s="156"/>
      <c r="S75" s="156"/>
      <c r="T75" s="157"/>
      <c r="U75" s="156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49">
        <v>57</v>
      </c>
      <c r="B76" s="153" t="s">
        <v>27</v>
      </c>
      <c r="C76" s="176" t="s">
        <v>231</v>
      </c>
      <c r="D76" s="155" t="s">
        <v>125</v>
      </c>
      <c r="E76" s="192">
        <v>1</v>
      </c>
      <c r="F76" s="189"/>
      <c r="G76" s="189">
        <f t="shared" si="31"/>
        <v>0</v>
      </c>
      <c r="H76" s="161"/>
      <c r="I76" s="161"/>
      <c r="J76" s="161"/>
      <c r="K76" s="161"/>
      <c r="L76" s="161"/>
      <c r="M76" s="161"/>
      <c r="N76" s="156"/>
      <c r="O76" s="156"/>
      <c r="P76" s="156"/>
      <c r="Q76" s="156"/>
      <c r="R76" s="156"/>
      <c r="S76" s="156"/>
      <c r="T76" s="157"/>
      <c r="U76" s="156"/>
      <c r="V76" s="148"/>
      <c r="W76" s="148"/>
      <c r="X76" s="148"/>
      <c r="Y76" s="148"/>
      <c r="Z76" s="148"/>
      <c r="AA76" s="148"/>
      <c r="AB76" s="148"/>
      <c r="AC76" s="148"/>
      <c r="AD76" s="148"/>
      <c r="AE76" s="148"/>
      <c r="AF76" s="148"/>
      <c r="AG76" s="148"/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49">
        <v>58</v>
      </c>
      <c r="B77" s="153" t="s">
        <v>27</v>
      </c>
      <c r="C77" s="176" t="s">
        <v>232</v>
      </c>
      <c r="D77" s="155" t="s">
        <v>125</v>
      </c>
      <c r="E77" s="192">
        <v>1</v>
      </c>
      <c r="F77" s="189"/>
      <c r="G77" s="189">
        <f t="shared" si="31"/>
        <v>0</v>
      </c>
      <c r="H77" s="161"/>
      <c r="I77" s="161"/>
      <c r="J77" s="161"/>
      <c r="K77" s="161"/>
      <c r="L77" s="161"/>
      <c r="M77" s="161"/>
      <c r="N77" s="156"/>
      <c r="O77" s="156"/>
      <c r="P77" s="156"/>
      <c r="Q77" s="156"/>
      <c r="R77" s="156"/>
      <c r="S77" s="156"/>
      <c r="T77" s="157"/>
      <c r="U77" s="156"/>
      <c r="V77" s="148"/>
      <c r="W77" s="148"/>
      <c r="X77" s="148"/>
      <c r="Y77" s="148"/>
      <c r="Z77" s="148"/>
      <c r="AA77" s="148"/>
      <c r="AB77" s="148"/>
      <c r="AC77" s="148"/>
      <c r="AD77" s="148"/>
      <c r="AE77" s="148"/>
      <c r="AF77" s="148"/>
      <c r="AG77" s="148"/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49">
        <v>59</v>
      </c>
      <c r="B78" s="153" t="s">
        <v>27</v>
      </c>
      <c r="C78" s="176" t="s">
        <v>233</v>
      </c>
      <c r="D78" s="155" t="s">
        <v>125</v>
      </c>
      <c r="E78" s="192">
        <v>8</v>
      </c>
      <c r="F78" s="189"/>
      <c r="G78" s="189">
        <f t="shared" si="31"/>
        <v>0</v>
      </c>
      <c r="H78" s="161"/>
      <c r="I78" s="161"/>
      <c r="J78" s="161"/>
      <c r="K78" s="161"/>
      <c r="L78" s="161"/>
      <c r="M78" s="161"/>
      <c r="N78" s="156"/>
      <c r="O78" s="156"/>
      <c r="P78" s="156"/>
      <c r="Q78" s="156"/>
      <c r="R78" s="156"/>
      <c r="S78" s="156"/>
      <c r="T78" s="157"/>
      <c r="U78" s="156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49">
        <v>60</v>
      </c>
      <c r="B79" s="153" t="s">
        <v>27</v>
      </c>
      <c r="C79" s="176" t="s">
        <v>234</v>
      </c>
      <c r="D79" s="155" t="s">
        <v>125</v>
      </c>
      <c r="E79" s="192">
        <v>4</v>
      </c>
      <c r="F79" s="189"/>
      <c r="G79" s="189">
        <f t="shared" si="31"/>
        <v>0</v>
      </c>
      <c r="H79" s="161"/>
      <c r="I79" s="161"/>
      <c r="J79" s="161"/>
      <c r="K79" s="161"/>
      <c r="L79" s="161"/>
      <c r="M79" s="161"/>
      <c r="N79" s="156"/>
      <c r="O79" s="156"/>
      <c r="P79" s="156"/>
      <c r="Q79" s="156"/>
      <c r="R79" s="156"/>
      <c r="S79" s="156"/>
      <c r="T79" s="157"/>
      <c r="U79" s="156"/>
      <c r="V79" s="148"/>
      <c r="W79" s="148"/>
      <c r="X79" s="148"/>
      <c r="Y79" s="148"/>
      <c r="Z79" s="148"/>
      <c r="AA79" s="148"/>
      <c r="AB79" s="148"/>
      <c r="AC79" s="148"/>
      <c r="AD79" s="148"/>
      <c r="AE79" s="148"/>
      <c r="AF79" s="148"/>
      <c r="AG79" s="148"/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49">
        <v>61</v>
      </c>
      <c r="B80" s="153" t="s">
        <v>27</v>
      </c>
      <c r="C80" s="176" t="s">
        <v>235</v>
      </c>
      <c r="D80" s="155" t="s">
        <v>125</v>
      </c>
      <c r="E80" s="192">
        <v>3</v>
      </c>
      <c r="F80" s="189"/>
      <c r="G80" s="189">
        <f t="shared" si="31"/>
        <v>0</v>
      </c>
      <c r="H80" s="161"/>
      <c r="I80" s="161"/>
      <c r="J80" s="161"/>
      <c r="K80" s="161"/>
      <c r="L80" s="161"/>
      <c r="M80" s="161"/>
      <c r="N80" s="156"/>
      <c r="O80" s="156"/>
      <c r="P80" s="156"/>
      <c r="Q80" s="156"/>
      <c r="R80" s="156"/>
      <c r="S80" s="156"/>
      <c r="T80" s="157"/>
      <c r="U80" s="156"/>
      <c r="V80" s="148"/>
      <c r="W80" s="148"/>
      <c r="X80" s="148"/>
      <c r="Y80" s="148"/>
      <c r="Z80" s="148"/>
      <c r="AA80" s="148"/>
      <c r="AB80" s="148"/>
      <c r="AC80" s="148"/>
      <c r="AD80" s="148"/>
      <c r="AE80" s="148"/>
      <c r="AF80" s="148"/>
      <c r="AG80" s="148"/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49">
        <v>62</v>
      </c>
      <c r="B81" s="153" t="s">
        <v>27</v>
      </c>
      <c r="C81" s="176" t="s">
        <v>236</v>
      </c>
      <c r="D81" s="155" t="s">
        <v>125</v>
      </c>
      <c r="E81" s="192">
        <v>1</v>
      </c>
      <c r="F81" s="189"/>
      <c r="G81" s="189">
        <f t="shared" si="31"/>
        <v>0</v>
      </c>
      <c r="H81" s="161"/>
      <c r="I81" s="161"/>
      <c r="J81" s="161"/>
      <c r="K81" s="161"/>
      <c r="L81" s="161"/>
      <c r="M81" s="161"/>
      <c r="N81" s="156"/>
      <c r="O81" s="156"/>
      <c r="P81" s="156"/>
      <c r="Q81" s="156"/>
      <c r="R81" s="156"/>
      <c r="S81" s="156"/>
      <c r="T81" s="157"/>
      <c r="U81" s="156"/>
      <c r="V81" s="148"/>
      <c r="W81" s="148"/>
      <c r="X81" s="148"/>
      <c r="Y81" s="148"/>
      <c r="Z81" s="148"/>
      <c r="AA81" s="148"/>
      <c r="AB81" s="148"/>
      <c r="AC81" s="148"/>
      <c r="AD81" s="148"/>
      <c r="AE81" s="148"/>
      <c r="AF81" s="148"/>
      <c r="AG81" s="148"/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49">
        <v>63</v>
      </c>
      <c r="B82" s="153" t="s">
        <v>153</v>
      </c>
      <c r="C82" s="176" t="s">
        <v>154</v>
      </c>
      <c r="D82" s="155" t="s">
        <v>0</v>
      </c>
      <c r="E82" s="192">
        <v>1.6</v>
      </c>
      <c r="F82" s="189"/>
      <c r="G82" s="189">
        <f t="shared" si="31"/>
        <v>0</v>
      </c>
      <c r="H82" s="161"/>
      <c r="I82" s="161"/>
      <c r="J82" s="161"/>
      <c r="K82" s="161"/>
      <c r="L82" s="161"/>
      <c r="M82" s="161"/>
      <c r="N82" s="156"/>
      <c r="O82" s="156"/>
      <c r="P82" s="156"/>
      <c r="Q82" s="156"/>
      <c r="R82" s="156"/>
      <c r="S82" s="156"/>
      <c r="T82" s="157"/>
      <c r="U82" s="156"/>
      <c r="V82" s="148"/>
      <c r="W82" s="148"/>
      <c r="X82" s="148"/>
      <c r="Y82" s="148"/>
      <c r="Z82" s="148"/>
      <c r="AA82" s="148"/>
      <c r="AB82" s="148"/>
      <c r="AC82" s="148"/>
      <c r="AD82" s="148"/>
      <c r="AE82" s="148"/>
      <c r="AF82" s="148"/>
      <c r="AG82" s="148"/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x14ac:dyDescent="0.2">
      <c r="A83" s="150" t="s">
        <v>120</v>
      </c>
      <c r="B83" s="154" t="s">
        <v>79</v>
      </c>
      <c r="C83" s="177" t="s">
        <v>80</v>
      </c>
      <c r="D83" s="158"/>
      <c r="E83" s="162"/>
      <c r="F83" s="190"/>
      <c r="G83" s="199">
        <f>SUMIF(AE84:AE89,"&lt;&gt;NOR",G84:G89)</f>
        <v>0</v>
      </c>
      <c r="H83" s="162"/>
      <c r="I83" s="162">
        <f>SUM(I84:I89)</f>
        <v>542.86</v>
      </c>
      <c r="J83" s="162"/>
      <c r="K83" s="162">
        <f>SUM(K84:K89)</f>
        <v>3048.05</v>
      </c>
      <c r="L83" s="162"/>
      <c r="M83" s="162">
        <f>SUM(M84:M89)</f>
        <v>0</v>
      </c>
      <c r="N83" s="159"/>
      <c r="O83" s="159">
        <f>SUM(O84:O89)</f>
        <v>1.8529999999999998E-2</v>
      </c>
      <c r="P83" s="159"/>
      <c r="Q83" s="159">
        <f>SUM(Q84:Q89)</f>
        <v>0</v>
      </c>
      <c r="R83" s="159"/>
      <c r="S83" s="159"/>
      <c r="T83" s="160"/>
      <c r="U83" s="159">
        <f>SUM(U84:U89)</f>
        <v>7.26</v>
      </c>
      <c r="AE83" t="s">
        <v>121</v>
      </c>
    </row>
    <row r="84" spans="1:60" outlineLevel="1" x14ac:dyDescent="0.2">
      <c r="A84" s="149">
        <v>64</v>
      </c>
      <c r="B84" s="153" t="s">
        <v>155</v>
      </c>
      <c r="C84" s="176" t="s">
        <v>156</v>
      </c>
      <c r="D84" s="155" t="s">
        <v>123</v>
      </c>
      <c r="E84" s="192">
        <v>13.45</v>
      </c>
      <c r="F84" s="189"/>
      <c r="G84" s="189">
        <f>F84*E84</f>
        <v>0</v>
      </c>
      <c r="H84" s="161">
        <v>20.65</v>
      </c>
      <c r="I84" s="161">
        <f>ROUND(E84*H84,2)</f>
        <v>277.74</v>
      </c>
      <c r="J84" s="161">
        <v>20.950000000000003</v>
      </c>
      <c r="K84" s="161">
        <f>ROUND(E84*J84,2)</f>
        <v>281.77999999999997</v>
      </c>
      <c r="L84" s="161">
        <v>21</v>
      </c>
      <c r="M84" s="161">
        <f>G84*(1+L84/100)</f>
        <v>0</v>
      </c>
      <c r="N84" s="156">
        <v>2.1000000000000001E-4</v>
      </c>
      <c r="O84" s="156">
        <f>ROUND(E84*N84,5)</f>
        <v>2.82E-3</v>
      </c>
      <c r="P84" s="156">
        <v>0</v>
      </c>
      <c r="Q84" s="156">
        <f>ROUND(E84*P84,5)</f>
        <v>0</v>
      </c>
      <c r="R84" s="156"/>
      <c r="S84" s="156"/>
      <c r="T84" s="157">
        <v>0.05</v>
      </c>
      <c r="U84" s="156">
        <f>ROUND(E84*T84,2)</f>
        <v>0.67</v>
      </c>
      <c r="V84" s="148"/>
      <c r="W84" s="148"/>
      <c r="X84" s="148"/>
      <c r="Y84" s="148"/>
      <c r="Z84" s="148"/>
      <c r="AA84" s="148"/>
      <c r="AB84" s="148"/>
      <c r="AC84" s="148"/>
      <c r="AD84" s="148"/>
      <c r="AE84" s="148" t="s">
        <v>122</v>
      </c>
      <c r="AF84" s="148"/>
      <c r="AG84" s="148"/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49">
        <v>65</v>
      </c>
      <c r="B85" s="153" t="s">
        <v>311</v>
      </c>
      <c r="C85" s="176" t="s">
        <v>237</v>
      </c>
      <c r="D85" s="155" t="s">
        <v>123</v>
      </c>
      <c r="E85" s="192">
        <v>13.45</v>
      </c>
      <c r="F85" s="189"/>
      <c r="G85" s="189">
        <f t="shared" ref="G85:G89" si="32">F85*E85</f>
        <v>0</v>
      </c>
      <c r="H85" s="161">
        <v>8.42</v>
      </c>
      <c r="I85" s="161">
        <f>ROUND(E85*H85,2)</f>
        <v>113.25</v>
      </c>
      <c r="J85" s="161">
        <v>99.08</v>
      </c>
      <c r="K85" s="161">
        <f>ROUND(E85*J85,2)</f>
        <v>1332.63</v>
      </c>
      <c r="L85" s="161">
        <v>21</v>
      </c>
      <c r="M85" s="161">
        <f>G85*(1+L85/100)</f>
        <v>0</v>
      </c>
      <c r="N85" s="156">
        <v>3.2000000000000003E-4</v>
      </c>
      <c r="O85" s="156">
        <f>ROUND(E85*N85,5)</f>
        <v>4.3E-3</v>
      </c>
      <c r="P85" s="156">
        <v>0</v>
      </c>
      <c r="Q85" s="156">
        <f>ROUND(E85*P85,5)</f>
        <v>0</v>
      </c>
      <c r="R85" s="156"/>
      <c r="S85" s="156"/>
      <c r="T85" s="157">
        <v>0.23599999999999999</v>
      </c>
      <c r="U85" s="156">
        <f>ROUND(E85*T85,2)</f>
        <v>3.17</v>
      </c>
      <c r="V85" s="148"/>
      <c r="W85" s="148"/>
      <c r="X85" s="148"/>
      <c r="Y85" s="148"/>
      <c r="Z85" s="148"/>
      <c r="AA85" s="148"/>
      <c r="AB85" s="148"/>
      <c r="AC85" s="148"/>
      <c r="AD85" s="148"/>
      <c r="AE85" s="148" t="s">
        <v>122</v>
      </c>
      <c r="AF85" s="148"/>
      <c r="AG85" s="148"/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49">
        <v>66</v>
      </c>
      <c r="B86" s="153" t="s">
        <v>238</v>
      </c>
      <c r="C86" s="176" t="s">
        <v>239</v>
      </c>
      <c r="D86" s="155" t="s">
        <v>123</v>
      </c>
      <c r="E86" s="192">
        <v>3.5</v>
      </c>
      <c r="F86" s="189"/>
      <c r="G86" s="189">
        <f t="shared" si="32"/>
        <v>0</v>
      </c>
      <c r="H86" s="161">
        <v>43.39</v>
      </c>
      <c r="I86" s="161">
        <f>ROUND(E86*H86,2)</f>
        <v>151.87</v>
      </c>
      <c r="J86" s="161">
        <v>409.61</v>
      </c>
      <c r="K86" s="161">
        <f>ROUND(E86*J86,2)</f>
        <v>1433.64</v>
      </c>
      <c r="L86" s="161">
        <v>21</v>
      </c>
      <c r="M86" s="161">
        <f>G86*(1+L86/100)</f>
        <v>0</v>
      </c>
      <c r="N86" s="156">
        <v>3.2599999999999999E-3</v>
      </c>
      <c r="O86" s="156">
        <f>ROUND(E86*N86,5)</f>
        <v>1.141E-2</v>
      </c>
      <c r="P86" s="156">
        <v>0</v>
      </c>
      <c r="Q86" s="156">
        <f>ROUND(E86*P86,5)</f>
        <v>0</v>
      </c>
      <c r="R86" s="156"/>
      <c r="S86" s="156"/>
      <c r="T86" s="157">
        <v>0.97799999999999998</v>
      </c>
      <c r="U86" s="156">
        <f>ROUND(E86*T86,2)</f>
        <v>3.42</v>
      </c>
      <c r="V86" s="148"/>
      <c r="W86" s="148"/>
      <c r="X86" s="148"/>
      <c r="Y86" s="148"/>
      <c r="Z86" s="148"/>
      <c r="AA86" s="148"/>
      <c r="AB86" s="148"/>
      <c r="AC86" s="148"/>
      <c r="AD86" s="148"/>
      <c r="AE86" s="148" t="s">
        <v>122</v>
      </c>
      <c r="AF86" s="148"/>
      <c r="AG86" s="148"/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ht="22.5" outlineLevel="1" x14ac:dyDescent="0.2">
      <c r="A87" s="149">
        <v>67</v>
      </c>
      <c r="B87" s="153" t="s">
        <v>240</v>
      </c>
      <c r="C87" s="176" t="s">
        <v>241</v>
      </c>
      <c r="D87" s="155" t="s">
        <v>123</v>
      </c>
      <c r="E87" s="192">
        <v>13.45</v>
      </c>
      <c r="F87" s="189"/>
      <c r="G87" s="189">
        <f t="shared" si="32"/>
        <v>0</v>
      </c>
      <c r="H87" s="161"/>
      <c r="I87" s="161"/>
      <c r="J87" s="161"/>
      <c r="K87" s="161"/>
      <c r="L87" s="161"/>
      <c r="M87" s="161"/>
      <c r="N87" s="156"/>
      <c r="O87" s="156"/>
      <c r="P87" s="156"/>
      <c r="Q87" s="156"/>
      <c r="R87" s="156"/>
      <c r="S87" s="156"/>
      <c r="T87" s="157"/>
      <c r="U87" s="156"/>
      <c r="V87" s="148"/>
      <c r="W87" s="148"/>
      <c r="X87" s="148"/>
      <c r="Y87" s="148"/>
      <c r="Z87" s="148"/>
      <c r="AA87" s="148"/>
      <c r="AB87" s="148"/>
      <c r="AC87" s="148"/>
      <c r="AD87" s="148"/>
      <c r="AE87" s="148"/>
      <c r="AF87" s="148"/>
      <c r="AG87" s="148"/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49">
        <v>68</v>
      </c>
      <c r="B88" s="153" t="s">
        <v>27</v>
      </c>
      <c r="C88" s="176" t="s">
        <v>175</v>
      </c>
      <c r="D88" s="155" t="s">
        <v>123</v>
      </c>
      <c r="E88" s="192">
        <v>15</v>
      </c>
      <c r="F88" s="189"/>
      <c r="G88" s="189">
        <f t="shared" si="32"/>
        <v>0</v>
      </c>
      <c r="H88" s="161"/>
      <c r="I88" s="161"/>
      <c r="J88" s="161"/>
      <c r="K88" s="161"/>
      <c r="L88" s="161"/>
      <c r="M88" s="161"/>
      <c r="N88" s="156"/>
      <c r="O88" s="156"/>
      <c r="P88" s="156"/>
      <c r="Q88" s="156"/>
      <c r="R88" s="156"/>
      <c r="S88" s="156"/>
      <c r="T88" s="157"/>
      <c r="U88" s="156"/>
      <c r="V88" s="148"/>
      <c r="W88" s="148"/>
      <c r="X88" s="148"/>
      <c r="Y88" s="148"/>
      <c r="Z88" s="148"/>
      <c r="AA88" s="148"/>
      <c r="AB88" s="148"/>
      <c r="AC88" s="148"/>
      <c r="AD88" s="148"/>
      <c r="AE88" s="148"/>
      <c r="AF88" s="148"/>
      <c r="AG88" s="148"/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49">
        <v>69</v>
      </c>
      <c r="B89" s="153" t="s">
        <v>157</v>
      </c>
      <c r="C89" s="176" t="s">
        <v>158</v>
      </c>
      <c r="D89" s="155" t="s">
        <v>0</v>
      </c>
      <c r="E89" s="192">
        <v>8.1999999999999993</v>
      </c>
      <c r="F89" s="189"/>
      <c r="G89" s="189">
        <f t="shared" si="32"/>
        <v>0</v>
      </c>
      <c r="H89" s="161"/>
      <c r="I89" s="161"/>
      <c r="J89" s="161"/>
      <c r="K89" s="161"/>
      <c r="L89" s="161"/>
      <c r="M89" s="161"/>
      <c r="N89" s="156"/>
      <c r="O89" s="156"/>
      <c r="P89" s="156"/>
      <c r="Q89" s="156"/>
      <c r="R89" s="156"/>
      <c r="S89" s="156"/>
      <c r="T89" s="157"/>
      <c r="U89" s="156"/>
      <c r="V89" s="148"/>
      <c r="W89" s="148"/>
      <c r="X89" s="148"/>
      <c r="Y89" s="148"/>
      <c r="Z89" s="148"/>
      <c r="AA89" s="148"/>
      <c r="AB89" s="148"/>
      <c r="AC89" s="148"/>
      <c r="AD89" s="148"/>
      <c r="AE89" s="148"/>
      <c r="AF89" s="148"/>
      <c r="AG89" s="148"/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x14ac:dyDescent="0.2">
      <c r="A90" s="150" t="s">
        <v>120</v>
      </c>
      <c r="B90" s="154" t="s">
        <v>81</v>
      </c>
      <c r="C90" s="177" t="s">
        <v>82</v>
      </c>
      <c r="D90" s="158"/>
      <c r="E90" s="162"/>
      <c r="F90" s="190"/>
      <c r="G90" s="199">
        <f>SUMIF(AE91:AE100,"&lt;&gt;NOR",G91:G100)</f>
        <v>0</v>
      </c>
      <c r="H90" s="162"/>
      <c r="I90" s="162">
        <f>SUM(I91:I94)</f>
        <v>371.44999999999993</v>
      </c>
      <c r="J90" s="162"/>
      <c r="K90" s="162">
        <f>SUM(K91:K94)</f>
        <v>15165.390000000001</v>
      </c>
      <c r="L90" s="162"/>
      <c r="M90" s="162">
        <f>SUM(M91:M94)</f>
        <v>0</v>
      </c>
      <c r="N90" s="159"/>
      <c r="O90" s="159">
        <f>SUM(O91:O94)</f>
        <v>2.0000000000000001E-4</v>
      </c>
      <c r="P90" s="159"/>
      <c r="Q90" s="159">
        <f>SUM(Q91:Q94)</f>
        <v>1.5902499999999999</v>
      </c>
      <c r="R90" s="159"/>
      <c r="S90" s="159"/>
      <c r="T90" s="160"/>
      <c r="U90" s="159">
        <f>SUM(U91:U94)</f>
        <v>27.54</v>
      </c>
      <c r="AE90" t="s">
        <v>121</v>
      </c>
    </row>
    <row r="91" spans="1:60" outlineLevel="1" x14ac:dyDescent="0.2">
      <c r="A91" s="149">
        <v>70</v>
      </c>
      <c r="B91" s="153" t="s">
        <v>159</v>
      </c>
      <c r="C91" s="176" t="s">
        <v>160</v>
      </c>
      <c r="D91" s="155" t="s">
        <v>124</v>
      </c>
      <c r="E91" s="192">
        <v>53.7</v>
      </c>
      <c r="F91" s="189"/>
      <c r="G91" s="189">
        <f>F91*E91</f>
        <v>0</v>
      </c>
      <c r="H91" s="161">
        <v>0.18</v>
      </c>
      <c r="I91" s="161">
        <f>ROUND(E91*H91,2)</f>
        <v>9.67</v>
      </c>
      <c r="J91" s="161">
        <v>119.82</v>
      </c>
      <c r="K91" s="161">
        <f>ROUND(E91*J91,2)</f>
        <v>6434.33</v>
      </c>
      <c r="L91" s="161">
        <v>21</v>
      </c>
      <c r="M91" s="161">
        <f>G91*(1+L91/100)</f>
        <v>0</v>
      </c>
      <c r="N91" s="156">
        <v>0</v>
      </c>
      <c r="O91" s="156">
        <f>ROUND(E91*N91,5)</f>
        <v>0</v>
      </c>
      <c r="P91" s="156">
        <v>0</v>
      </c>
      <c r="Q91" s="156">
        <f>ROUND(E91*P91,5)</f>
        <v>0</v>
      </c>
      <c r="R91" s="156"/>
      <c r="S91" s="156"/>
      <c r="T91" s="157">
        <v>0.15</v>
      </c>
      <c r="U91" s="156">
        <f>ROUND(E91*T91,2)</f>
        <v>8.06</v>
      </c>
      <c r="V91" s="148"/>
      <c r="W91" s="148"/>
      <c r="X91" s="148"/>
      <c r="Y91" s="148"/>
      <c r="Z91" s="148"/>
      <c r="AA91" s="148"/>
      <c r="AB91" s="148"/>
      <c r="AC91" s="148"/>
      <c r="AD91" s="148"/>
      <c r="AE91" s="148" t="s">
        <v>122</v>
      </c>
      <c r="AF91" s="148"/>
      <c r="AG91" s="148"/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ht="22.5" outlineLevel="1" x14ac:dyDescent="0.2">
      <c r="A92" s="149">
        <v>72</v>
      </c>
      <c r="B92" s="153" t="s">
        <v>242</v>
      </c>
      <c r="C92" s="176" t="s">
        <v>243</v>
      </c>
      <c r="D92" s="155" t="s">
        <v>123</v>
      </c>
      <c r="E92" s="192">
        <v>63.61</v>
      </c>
      <c r="F92" s="189"/>
      <c r="G92" s="189">
        <f t="shared" ref="G92:G100" si="33">F92*E92</f>
        <v>0</v>
      </c>
      <c r="H92" s="161">
        <v>0</v>
      </c>
      <c r="I92" s="161">
        <f>ROUND(E92*H92,2)</f>
        <v>0</v>
      </c>
      <c r="J92" s="161">
        <v>66.3</v>
      </c>
      <c r="K92" s="161">
        <f>ROUND(E92*J92,2)</f>
        <v>4217.34</v>
      </c>
      <c r="L92" s="161">
        <v>21</v>
      </c>
      <c r="M92" s="161">
        <f>G92*(1+L92/100)</f>
        <v>0</v>
      </c>
      <c r="N92" s="156">
        <v>0</v>
      </c>
      <c r="O92" s="156">
        <f>ROUND(E92*N92,5)</f>
        <v>0</v>
      </c>
      <c r="P92" s="156">
        <v>2.5000000000000001E-2</v>
      </c>
      <c r="Q92" s="156">
        <f>ROUND(E92*P92,5)</f>
        <v>1.5902499999999999</v>
      </c>
      <c r="R92" s="156"/>
      <c r="S92" s="156"/>
      <c r="T92" s="157">
        <v>0.2</v>
      </c>
      <c r="U92" s="156">
        <f>ROUND(E92*T92,2)</f>
        <v>12.72</v>
      </c>
      <c r="V92" s="148"/>
      <c r="W92" s="148"/>
      <c r="X92" s="148"/>
      <c r="Y92" s="148"/>
      <c r="Z92" s="148"/>
      <c r="AA92" s="148"/>
      <c r="AB92" s="148"/>
      <c r="AC92" s="148"/>
      <c r="AD92" s="148"/>
      <c r="AE92" s="148" t="s">
        <v>122</v>
      </c>
      <c r="AF92" s="148"/>
      <c r="AG92" s="148"/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49">
        <v>73</v>
      </c>
      <c r="B93" s="153" t="s">
        <v>244</v>
      </c>
      <c r="C93" s="176" t="s">
        <v>245</v>
      </c>
      <c r="D93" s="155" t="s">
        <v>123</v>
      </c>
      <c r="E93" s="192">
        <v>9.9499999999999993</v>
      </c>
      <c r="F93" s="189"/>
      <c r="G93" s="189">
        <f t="shared" si="33"/>
        <v>0</v>
      </c>
      <c r="H93" s="161">
        <v>18.18</v>
      </c>
      <c r="I93" s="161">
        <f>ROUND(E93*H93,2)</f>
        <v>180.89</v>
      </c>
      <c r="J93" s="161">
        <v>231.82</v>
      </c>
      <c r="K93" s="161">
        <f>ROUND(E93*J93,2)</f>
        <v>2306.61</v>
      </c>
      <c r="L93" s="161">
        <v>21</v>
      </c>
      <c r="M93" s="161">
        <f>G93*(1+L93/100)</f>
        <v>0</v>
      </c>
      <c r="N93" s="156">
        <v>1.0000000000000001E-5</v>
      </c>
      <c r="O93" s="156">
        <f>ROUND(E93*N93,5)</f>
        <v>1E-4</v>
      </c>
      <c r="P93" s="156">
        <v>0</v>
      </c>
      <c r="Q93" s="156">
        <f>ROUND(E93*P93,5)</f>
        <v>0</v>
      </c>
      <c r="R93" s="156"/>
      <c r="S93" s="156"/>
      <c r="T93" s="157">
        <v>0.34</v>
      </c>
      <c r="U93" s="156">
        <f>ROUND(E93*T93,2)</f>
        <v>3.38</v>
      </c>
      <c r="V93" s="148"/>
      <c r="W93" s="148"/>
      <c r="X93" s="148"/>
      <c r="Y93" s="148"/>
      <c r="Z93" s="148"/>
      <c r="AA93" s="148"/>
      <c r="AB93" s="148"/>
      <c r="AC93" s="148"/>
      <c r="AD93" s="148"/>
      <c r="AE93" s="148" t="s">
        <v>122</v>
      </c>
      <c r="AF93" s="148"/>
      <c r="AG93" s="148"/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49">
        <v>74</v>
      </c>
      <c r="B94" s="153" t="s">
        <v>246</v>
      </c>
      <c r="C94" s="176" t="s">
        <v>247</v>
      </c>
      <c r="D94" s="155" t="s">
        <v>123</v>
      </c>
      <c r="E94" s="192">
        <v>9.9499999999999993</v>
      </c>
      <c r="F94" s="189"/>
      <c r="G94" s="189">
        <f t="shared" si="33"/>
        <v>0</v>
      </c>
      <c r="H94" s="161">
        <v>18.18</v>
      </c>
      <c r="I94" s="161">
        <f>ROUND(E94*H94,2)</f>
        <v>180.89</v>
      </c>
      <c r="J94" s="161">
        <v>221.82</v>
      </c>
      <c r="K94" s="161">
        <f>ROUND(E94*J94,2)</f>
        <v>2207.11</v>
      </c>
      <c r="L94" s="161">
        <v>21</v>
      </c>
      <c r="M94" s="161">
        <f>G94*(1+L94/100)</f>
        <v>0</v>
      </c>
      <c r="N94" s="156">
        <v>1.0000000000000001E-5</v>
      </c>
      <c r="O94" s="156">
        <f>ROUND(E94*N94,5)</f>
        <v>1E-4</v>
      </c>
      <c r="P94" s="156">
        <v>0</v>
      </c>
      <c r="Q94" s="156">
        <f>ROUND(E94*P94,5)</f>
        <v>0</v>
      </c>
      <c r="R94" s="156"/>
      <c r="S94" s="156"/>
      <c r="T94" s="157">
        <v>0.34</v>
      </c>
      <c r="U94" s="156">
        <f>ROUND(E94*T94,2)</f>
        <v>3.38</v>
      </c>
      <c r="V94" s="148"/>
      <c r="W94" s="148"/>
      <c r="X94" s="148"/>
      <c r="Y94" s="148"/>
      <c r="Z94" s="148"/>
      <c r="AA94" s="148"/>
      <c r="AB94" s="148"/>
      <c r="AC94" s="148"/>
      <c r="AD94" s="148"/>
      <c r="AE94" s="148" t="s">
        <v>122</v>
      </c>
      <c r="AF94" s="148"/>
      <c r="AG94" s="148"/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49">
        <v>75</v>
      </c>
      <c r="B95" s="181">
        <v>771100010</v>
      </c>
      <c r="C95" s="176" t="s">
        <v>302</v>
      </c>
      <c r="D95" s="155" t="s">
        <v>123</v>
      </c>
      <c r="E95" s="192">
        <v>9.9499999999999993</v>
      </c>
      <c r="F95" s="189"/>
      <c r="G95" s="189">
        <f t="shared" si="33"/>
        <v>0</v>
      </c>
      <c r="H95" s="161"/>
      <c r="I95" s="161"/>
      <c r="J95" s="161"/>
      <c r="K95" s="161"/>
      <c r="L95" s="161"/>
      <c r="M95" s="161"/>
      <c r="N95" s="156"/>
      <c r="O95" s="156"/>
      <c r="P95" s="156"/>
      <c r="Q95" s="156"/>
      <c r="R95" s="156"/>
      <c r="S95" s="156"/>
      <c r="T95" s="157"/>
      <c r="U95" s="156"/>
      <c r="V95" s="148"/>
      <c r="W95" s="148"/>
      <c r="X95" s="148"/>
      <c r="Y95" s="148"/>
      <c r="Z95" s="148"/>
      <c r="AA95" s="148"/>
      <c r="AB95" s="148"/>
      <c r="AC95" s="148"/>
      <c r="AD95" s="148"/>
      <c r="AE95" s="148"/>
      <c r="AF95" s="148"/>
      <c r="AG95" s="148"/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49">
        <v>76</v>
      </c>
      <c r="B96" s="153" t="s">
        <v>248</v>
      </c>
      <c r="C96" s="176" t="s">
        <v>249</v>
      </c>
      <c r="D96" s="155" t="s">
        <v>124</v>
      </c>
      <c r="E96" s="192">
        <v>25.7</v>
      </c>
      <c r="F96" s="189"/>
      <c r="G96" s="189">
        <f t="shared" si="33"/>
        <v>0</v>
      </c>
      <c r="H96" s="161"/>
      <c r="I96" s="161"/>
      <c r="J96" s="161"/>
      <c r="K96" s="161"/>
      <c r="L96" s="161"/>
      <c r="M96" s="161"/>
      <c r="N96" s="156"/>
      <c r="O96" s="156"/>
      <c r="P96" s="156"/>
      <c r="Q96" s="156"/>
      <c r="R96" s="156"/>
      <c r="S96" s="156"/>
      <c r="T96" s="157"/>
      <c r="U96" s="156"/>
      <c r="V96" s="148"/>
      <c r="W96" s="148"/>
      <c r="X96" s="148"/>
      <c r="Y96" s="148"/>
      <c r="Z96" s="148"/>
      <c r="AA96" s="148"/>
      <c r="AB96" s="148"/>
      <c r="AC96" s="148"/>
      <c r="AD96" s="148"/>
      <c r="AE96" s="148"/>
      <c r="AF96" s="148"/>
      <c r="AG96" s="148"/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49">
        <v>77</v>
      </c>
      <c r="B97" s="153" t="s">
        <v>27</v>
      </c>
      <c r="C97" s="176" t="s">
        <v>250</v>
      </c>
      <c r="D97" s="155" t="s">
        <v>123</v>
      </c>
      <c r="E97" s="192">
        <v>12</v>
      </c>
      <c r="F97" s="189"/>
      <c r="G97" s="189">
        <f t="shared" si="33"/>
        <v>0</v>
      </c>
      <c r="H97" s="161"/>
      <c r="I97" s="161"/>
      <c r="J97" s="161"/>
      <c r="K97" s="161"/>
      <c r="L97" s="161"/>
      <c r="M97" s="161"/>
      <c r="N97" s="156"/>
      <c r="O97" s="156"/>
      <c r="P97" s="156"/>
      <c r="Q97" s="156"/>
      <c r="R97" s="156"/>
      <c r="S97" s="156"/>
      <c r="T97" s="157"/>
      <c r="U97" s="156"/>
      <c r="V97" s="148"/>
      <c r="W97" s="148"/>
      <c r="X97" s="148"/>
      <c r="Y97" s="148"/>
      <c r="Z97" s="148"/>
      <c r="AA97" s="148"/>
      <c r="AB97" s="148"/>
      <c r="AC97" s="148"/>
      <c r="AD97" s="148"/>
      <c r="AE97" s="148"/>
      <c r="AF97" s="148"/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49">
        <v>78</v>
      </c>
      <c r="B98" s="153" t="s">
        <v>27</v>
      </c>
      <c r="C98" s="176" t="s">
        <v>251</v>
      </c>
      <c r="D98" s="155" t="s">
        <v>124</v>
      </c>
      <c r="E98" s="192">
        <v>60</v>
      </c>
      <c r="F98" s="189"/>
      <c r="G98" s="189">
        <f t="shared" si="33"/>
        <v>0</v>
      </c>
      <c r="H98" s="161"/>
      <c r="I98" s="161"/>
      <c r="J98" s="161"/>
      <c r="K98" s="161"/>
      <c r="L98" s="161"/>
      <c r="M98" s="161"/>
      <c r="N98" s="156"/>
      <c r="O98" s="156"/>
      <c r="P98" s="156"/>
      <c r="Q98" s="156"/>
      <c r="R98" s="156"/>
      <c r="S98" s="156"/>
      <c r="T98" s="157"/>
      <c r="U98" s="156"/>
      <c r="V98" s="148"/>
      <c r="W98" s="148"/>
      <c r="X98" s="148"/>
      <c r="Y98" s="148"/>
      <c r="Z98" s="148"/>
      <c r="AA98" s="148"/>
      <c r="AB98" s="148"/>
      <c r="AC98" s="148"/>
      <c r="AD98" s="148"/>
      <c r="AE98" s="148"/>
      <c r="AF98" s="148"/>
      <c r="AG98" s="148"/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49">
        <v>79</v>
      </c>
      <c r="B99" s="153" t="s">
        <v>27</v>
      </c>
      <c r="C99" s="176" t="s">
        <v>252</v>
      </c>
      <c r="D99" s="155" t="s">
        <v>124</v>
      </c>
      <c r="E99" s="192">
        <v>11.3</v>
      </c>
      <c r="F99" s="189"/>
      <c r="G99" s="189">
        <f t="shared" si="33"/>
        <v>0</v>
      </c>
      <c r="H99" s="161"/>
      <c r="I99" s="161"/>
      <c r="J99" s="161"/>
      <c r="K99" s="161"/>
      <c r="L99" s="161"/>
      <c r="M99" s="161"/>
      <c r="N99" s="156"/>
      <c r="O99" s="156"/>
      <c r="P99" s="156"/>
      <c r="Q99" s="156"/>
      <c r="R99" s="156"/>
      <c r="S99" s="156"/>
      <c r="T99" s="157"/>
      <c r="U99" s="156"/>
      <c r="V99" s="148"/>
      <c r="W99" s="148"/>
      <c r="X99" s="148"/>
      <c r="Y99" s="148"/>
      <c r="Z99" s="148"/>
      <c r="AA99" s="148"/>
      <c r="AB99" s="148"/>
      <c r="AC99" s="148"/>
      <c r="AD99" s="148"/>
      <c r="AE99" s="148"/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49">
        <v>80</v>
      </c>
      <c r="B100" s="153" t="s">
        <v>253</v>
      </c>
      <c r="C100" s="176" t="s">
        <v>254</v>
      </c>
      <c r="D100" s="155" t="s">
        <v>0</v>
      </c>
      <c r="E100" s="192">
        <v>1.6</v>
      </c>
      <c r="F100" s="189"/>
      <c r="G100" s="189">
        <f t="shared" si="33"/>
        <v>0</v>
      </c>
      <c r="H100" s="161"/>
      <c r="I100" s="161"/>
      <c r="J100" s="161"/>
      <c r="K100" s="161"/>
      <c r="L100" s="161"/>
      <c r="M100" s="161"/>
      <c r="N100" s="156"/>
      <c r="O100" s="156"/>
      <c r="P100" s="156"/>
      <c r="Q100" s="156"/>
      <c r="R100" s="156"/>
      <c r="S100" s="156"/>
      <c r="T100" s="157"/>
      <c r="U100" s="156"/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x14ac:dyDescent="0.2">
      <c r="A101" s="150" t="s">
        <v>120</v>
      </c>
      <c r="B101" s="154" t="s">
        <v>83</v>
      </c>
      <c r="C101" s="177" t="s">
        <v>84</v>
      </c>
      <c r="D101" s="158"/>
      <c r="E101" s="162"/>
      <c r="F101" s="190"/>
      <c r="G101" s="199">
        <f>SUMIF(AE102:AE103,"&lt;&gt;NOR",G102:G103)</f>
        <v>0</v>
      </c>
      <c r="H101" s="162"/>
      <c r="I101" s="162">
        <f>SUM(I102:I103)</f>
        <v>0</v>
      </c>
      <c r="J101" s="162"/>
      <c r="K101" s="162">
        <f>SUM(K102:K103)</f>
        <v>1941.65</v>
      </c>
      <c r="L101" s="162"/>
      <c r="M101" s="162">
        <f>SUM(M102:M103)</f>
        <v>0</v>
      </c>
      <c r="N101" s="159"/>
      <c r="O101" s="159">
        <f>SUM(O102:O103)</f>
        <v>0</v>
      </c>
      <c r="P101" s="159"/>
      <c r="Q101" s="159">
        <f>SUM(Q102:Q103)</f>
        <v>1.9449999999999999E-2</v>
      </c>
      <c r="R101" s="159"/>
      <c r="S101" s="159"/>
      <c r="T101" s="160"/>
      <c r="U101" s="159">
        <f>SUM(U102:U103)</f>
        <v>5.86</v>
      </c>
      <c r="AE101" t="s">
        <v>121</v>
      </c>
    </row>
    <row r="102" spans="1:60" outlineLevel="1" x14ac:dyDescent="0.2">
      <c r="A102" s="149">
        <v>81</v>
      </c>
      <c r="B102" s="153" t="s">
        <v>301</v>
      </c>
      <c r="C102" s="176" t="s">
        <v>255</v>
      </c>
      <c r="D102" s="155" t="s">
        <v>123</v>
      </c>
      <c r="E102" s="192">
        <v>19.45</v>
      </c>
      <c r="F102" s="189"/>
      <c r="G102" s="189">
        <f>F102*E102</f>
        <v>0</v>
      </c>
      <c r="H102" s="161">
        <v>0</v>
      </c>
      <c r="I102" s="161">
        <f>ROUND(E102*H102,2)</f>
        <v>0</v>
      </c>
      <c r="J102" s="161">
        <v>84.5</v>
      </c>
      <c r="K102" s="161">
        <f>ROUND(E102*J102,2)</f>
        <v>1643.53</v>
      </c>
      <c r="L102" s="161">
        <v>21</v>
      </c>
      <c r="M102" s="161">
        <f>G102*(1+L102/100)</f>
        <v>0</v>
      </c>
      <c r="N102" s="156">
        <v>0</v>
      </c>
      <c r="O102" s="156">
        <f>ROUND(E102*N102,5)</f>
        <v>0</v>
      </c>
      <c r="P102" s="156">
        <v>1E-3</v>
      </c>
      <c r="Q102" s="156">
        <f>ROUND(E102*P102,5)</f>
        <v>1.9449999999999999E-2</v>
      </c>
      <c r="R102" s="156"/>
      <c r="S102" s="156"/>
      <c r="T102" s="157">
        <v>0.255</v>
      </c>
      <c r="U102" s="156">
        <f>ROUND(E102*T102,2)</f>
        <v>4.96</v>
      </c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 t="s">
        <v>122</v>
      </c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49">
        <v>82</v>
      </c>
      <c r="B103" s="153" t="s">
        <v>161</v>
      </c>
      <c r="C103" s="176" t="s">
        <v>162</v>
      </c>
      <c r="D103" s="155" t="s">
        <v>124</v>
      </c>
      <c r="E103" s="192">
        <v>25.7</v>
      </c>
      <c r="F103" s="189"/>
      <c r="G103" s="189">
        <f>F103*E103</f>
        <v>0</v>
      </c>
      <c r="H103" s="161">
        <v>0</v>
      </c>
      <c r="I103" s="161">
        <f>ROUND(E103*H103,2)</f>
        <v>0</v>
      </c>
      <c r="J103" s="161">
        <v>11.6</v>
      </c>
      <c r="K103" s="161">
        <f>ROUND(E103*J103,2)</f>
        <v>298.12</v>
      </c>
      <c r="L103" s="161">
        <v>21</v>
      </c>
      <c r="M103" s="161">
        <f>G103*(1+L103/100)</f>
        <v>0</v>
      </c>
      <c r="N103" s="156">
        <v>0</v>
      </c>
      <c r="O103" s="156">
        <f>ROUND(E103*N103,5)</f>
        <v>0</v>
      </c>
      <c r="P103" s="156">
        <v>0</v>
      </c>
      <c r="Q103" s="156">
        <f>ROUND(E103*P103,5)</f>
        <v>0</v>
      </c>
      <c r="R103" s="156"/>
      <c r="S103" s="156"/>
      <c r="T103" s="157">
        <v>3.5000000000000003E-2</v>
      </c>
      <c r="U103" s="156">
        <f>ROUND(E103*T103,2)</f>
        <v>0.9</v>
      </c>
      <c r="V103" s="148"/>
      <c r="W103" s="148"/>
      <c r="X103" s="148"/>
      <c r="Y103" s="148"/>
      <c r="Z103" s="148"/>
      <c r="AA103" s="148"/>
      <c r="AB103" s="148"/>
      <c r="AC103" s="148"/>
      <c r="AD103" s="148"/>
      <c r="AE103" s="148" t="s">
        <v>122</v>
      </c>
      <c r="AF103" s="148"/>
      <c r="AG103" s="148"/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x14ac:dyDescent="0.2">
      <c r="A104" s="150" t="s">
        <v>120</v>
      </c>
      <c r="B104" s="154" t="s">
        <v>85</v>
      </c>
      <c r="C104" s="177" t="s">
        <v>86</v>
      </c>
      <c r="D104" s="158"/>
      <c r="E104" s="162"/>
      <c r="F104" s="190"/>
      <c r="G104" s="199">
        <f>SUMIF(AE105:AE111,"&lt;&gt;NOR",G105:G111)</f>
        <v>0</v>
      </c>
      <c r="H104" s="162"/>
      <c r="I104" s="162">
        <f>SUM(I105:I111)</f>
        <v>481.47</v>
      </c>
      <c r="J104" s="162"/>
      <c r="K104" s="162">
        <f>SUM(K105:K111)</f>
        <v>16155.82</v>
      </c>
      <c r="L104" s="162"/>
      <c r="M104" s="162">
        <f>SUM(M105:M111)</f>
        <v>0</v>
      </c>
      <c r="N104" s="159"/>
      <c r="O104" s="159">
        <f>SUM(O105:O111)</f>
        <v>9.6699999999999998E-3</v>
      </c>
      <c r="P104" s="159"/>
      <c r="Q104" s="159">
        <f>SUM(Q105:Q111)</f>
        <v>0</v>
      </c>
      <c r="R104" s="159"/>
      <c r="S104" s="159"/>
      <c r="T104" s="160"/>
      <c r="U104" s="159">
        <f>SUM(U105:U111)</f>
        <v>38.510000000000005</v>
      </c>
      <c r="AE104" t="s">
        <v>121</v>
      </c>
    </row>
    <row r="105" spans="1:60" outlineLevel="1" x14ac:dyDescent="0.2">
      <c r="A105" s="149">
        <v>83</v>
      </c>
      <c r="B105" s="153" t="s">
        <v>163</v>
      </c>
      <c r="C105" s="176" t="s">
        <v>164</v>
      </c>
      <c r="D105" s="155" t="s">
        <v>123</v>
      </c>
      <c r="E105" s="192">
        <v>21.3</v>
      </c>
      <c r="F105" s="189"/>
      <c r="G105" s="189">
        <f>F105*E105</f>
        <v>0</v>
      </c>
      <c r="H105" s="161">
        <v>0</v>
      </c>
      <c r="I105" s="161">
        <f>ROUND(E105*H105,2)</f>
        <v>0</v>
      </c>
      <c r="J105" s="161">
        <v>138.5</v>
      </c>
      <c r="K105" s="161">
        <f>ROUND(E105*J105,2)</f>
        <v>2950.05</v>
      </c>
      <c r="L105" s="161">
        <v>21</v>
      </c>
      <c r="M105" s="161">
        <f>G105*(1+L105/100)</f>
        <v>0</v>
      </c>
      <c r="N105" s="156">
        <v>0</v>
      </c>
      <c r="O105" s="156">
        <f>ROUND(E105*N105,5)</f>
        <v>0</v>
      </c>
      <c r="P105" s="156">
        <v>0</v>
      </c>
      <c r="Q105" s="156">
        <f>ROUND(E105*P105,5)</f>
        <v>0</v>
      </c>
      <c r="R105" s="156"/>
      <c r="S105" s="156"/>
      <c r="T105" s="157">
        <v>0.33</v>
      </c>
      <c r="U105" s="156">
        <f>ROUND(E105*T105,2)</f>
        <v>7.03</v>
      </c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 t="s">
        <v>122</v>
      </c>
      <c r="AF105" s="148"/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49">
        <v>84</v>
      </c>
      <c r="B106" s="153" t="s">
        <v>256</v>
      </c>
      <c r="C106" s="176" t="s">
        <v>257</v>
      </c>
      <c r="D106" s="155" t="s">
        <v>123</v>
      </c>
      <c r="E106" s="192">
        <v>21.3</v>
      </c>
      <c r="F106" s="189"/>
      <c r="G106" s="189">
        <f t="shared" ref="G106:G111" si="34">F106*E106</f>
        <v>0</v>
      </c>
      <c r="H106" s="161">
        <v>20.65</v>
      </c>
      <c r="I106" s="161">
        <f>ROUND(E106*H106,2)</f>
        <v>439.85</v>
      </c>
      <c r="J106" s="161">
        <v>20.950000000000003</v>
      </c>
      <c r="K106" s="161">
        <f>ROUND(E106*J106,2)</f>
        <v>446.24</v>
      </c>
      <c r="L106" s="161">
        <v>21</v>
      </c>
      <c r="M106" s="161">
        <f>G106*(1+L106/100)</f>
        <v>0</v>
      </c>
      <c r="N106" s="156">
        <v>2.1000000000000001E-4</v>
      </c>
      <c r="O106" s="156">
        <f>ROUND(E106*N106,5)</f>
        <v>4.47E-3</v>
      </c>
      <c r="P106" s="156">
        <v>0</v>
      </c>
      <c r="Q106" s="156">
        <f>ROUND(E106*P106,5)</f>
        <v>0</v>
      </c>
      <c r="R106" s="156"/>
      <c r="S106" s="156"/>
      <c r="T106" s="157">
        <v>0.05</v>
      </c>
      <c r="U106" s="156">
        <f>ROUND(E106*T106,2)</f>
        <v>1.07</v>
      </c>
      <c r="V106" s="148"/>
      <c r="W106" s="148"/>
      <c r="X106" s="148"/>
      <c r="Y106" s="148"/>
      <c r="Z106" s="148"/>
      <c r="AA106" s="148"/>
      <c r="AB106" s="148"/>
      <c r="AC106" s="148"/>
      <c r="AD106" s="148"/>
      <c r="AE106" s="148" t="s">
        <v>122</v>
      </c>
      <c r="AF106" s="148"/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49">
        <v>85</v>
      </c>
      <c r="B107" s="153" t="s">
        <v>27</v>
      </c>
      <c r="C107" s="176" t="s">
        <v>176</v>
      </c>
      <c r="D107" s="155" t="s">
        <v>123</v>
      </c>
      <c r="E107" s="192">
        <v>24</v>
      </c>
      <c r="F107" s="189"/>
      <c r="G107" s="189">
        <f t="shared" si="34"/>
        <v>0</v>
      </c>
      <c r="H107" s="161">
        <v>0</v>
      </c>
      <c r="I107" s="161">
        <f>ROUND(E107*H107,2)</f>
        <v>0</v>
      </c>
      <c r="J107" s="161">
        <v>452.5</v>
      </c>
      <c r="K107" s="161">
        <f>ROUND(E107*J107,2)</f>
        <v>10860</v>
      </c>
      <c r="L107" s="161">
        <v>21</v>
      </c>
      <c r="M107" s="161">
        <f>G107*(1+L107/100)</f>
        <v>0</v>
      </c>
      <c r="N107" s="156">
        <v>0</v>
      </c>
      <c r="O107" s="156">
        <f>ROUND(E107*N107,5)</f>
        <v>0</v>
      </c>
      <c r="P107" s="156">
        <v>0</v>
      </c>
      <c r="Q107" s="156">
        <f>ROUND(E107*P107,5)</f>
        <v>0</v>
      </c>
      <c r="R107" s="156"/>
      <c r="S107" s="156"/>
      <c r="T107" s="157">
        <v>1.08</v>
      </c>
      <c r="U107" s="156">
        <f>ROUND(E107*T107,2)</f>
        <v>25.92</v>
      </c>
      <c r="V107" s="148"/>
      <c r="W107" s="148"/>
      <c r="X107" s="148"/>
      <c r="Y107" s="148"/>
      <c r="Z107" s="148"/>
      <c r="AA107" s="148"/>
      <c r="AB107" s="148"/>
      <c r="AC107" s="148"/>
      <c r="AD107" s="148"/>
      <c r="AE107" s="148" t="s">
        <v>122</v>
      </c>
      <c r="AF107" s="148"/>
      <c r="AG107" s="148"/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49">
        <v>86</v>
      </c>
      <c r="B108" s="181">
        <v>711404111</v>
      </c>
      <c r="C108" s="176" t="s">
        <v>258</v>
      </c>
      <c r="D108" s="155" t="s">
        <v>123</v>
      </c>
      <c r="E108" s="192">
        <v>5.78</v>
      </c>
      <c r="F108" s="189"/>
      <c r="G108" s="189">
        <f t="shared" si="34"/>
        <v>0</v>
      </c>
      <c r="H108" s="161">
        <v>7.2</v>
      </c>
      <c r="I108" s="161">
        <f>ROUND(E108*H108,2)</f>
        <v>41.62</v>
      </c>
      <c r="J108" s="161">
        <v>0</v>
      </c>
      <c r="K108" s="161">
        <f>ROUND(E108*J108,2)</f>
        <v>0</v>
      </c>
      <c r="L108" s="161">
        <v>21</v>
      </c>
      <c r="M108" s="161">
        <f>G108*(1+L108/100)</f>
        <v>0</v>
      </c>
      <c r="N108" s="156">
        <v>8.9999999999999998E-4</v>
      </c>
      <c r="O108" s="156">
        <f>ROUND(E108*N108,5)</f>
        <v>5.1999999999999998E-3</v>
      </c>
      <c r="P108" s="156">
        <v>0</v>
      </c>
      <c r="Q108" s="156">
        <f>ROUND(E108*P108,5)</f>
        <v>0</v>
      </c>
      <c r="R108" s="156"/>
      <c r="S108" s="156"/>
      <c r="T108" s="157">
        <v>0</v>
      </c>
      <c r="U108" s="156">
        <f>ROUND(E108*T108,2)</f>
        <v>0</v>
      </c>
      <c r="V108" s="148"/>
      <c r="W108" s="148"/>
      <c r="X108" s="148"/>
      <c r="Y108" s="148"/>
      <c r="Z108" s="148"/>
      <c r="AA108" s="148"/>
      <c r="AB108" s="148"/>
      <c r="AC108" s="148"/>
      <c r="AD108" s="148"/>
      <c r="AE108" s="148" t="s">
        <v>122</v>
      </c>
      <c r="AF108" s="148"/>
      <c r="AG108" s="148"/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49">
        <v>87</v>
      </c>
      <c r="B109" s="181">
        <v>711404122</v>
      </c>
      <c r="C109" s="176" t="s">
        <v>259</v>
      </c>
      <c r="D109" s="155" t="s">
        <v>124</v>
      </c>
      <c r="E109" s="192">
        <v>10.199999999999999</v>
      </c>
      <c r="F109" s="189"/>
      <c r="G109" s="189">
        <f t="shared" si="34"/>
        <v>0</v>
      </c>
      <c r="H109" s="161">
        <v>0</v>
      </c>
      <c r="I109" s="161">
        <f>ROUND(E109*H109,2)</f>
        <v>0</v>
      </c>
      <c r="J109" s="161">
        <v>184.5</v>
      </c>
      <c r="K109" s="161">
        <f>ROUND(E109*J109,2)</f>
        <v>1881.9</v>
      </c>
      <c r="L109" s="161">
        <v>21</v>
      </c>
      <c r="M109" s="161">
        <f>G109*(1+L109/100)</f>
        <v>0</v>
      </c>
      <c r="N109" s="156">
        <v>0</v>
      </c>
      <c r="O109" s="156">
        <f>ROUND(E109*N109,5)</f>
        <v>0</v>
      </c>
      <c r="P109" s="156">
        <v>0</v>
      </c>
      <c r="Q109" s="156">
        <f>ROUND(E109*P109,5)</f>
        <v>0</v>
      </c>
      <c r="R109" s="156"/>
      <c r="S109" s="156"/>
      <c r="T109" s="157">
        <v>0.44</v>
      </c>
      <c r="U109" s="156">
        <f>ROUND(E109*T109,2)</f>
        <v>4.49</v>
      </c>
      <c r="V109" s="148"/>
      <c r="W109" s="148"/>
      <c r="X109" s="148"/>
      <c r="Y109" s="148"/>
      <c r="Z109" s="148"/>
      <c r="AA109" s="148"/>
      <c r="AB109" s="148"/>
      <c r="AC109" s="148"/>
      <c r="AD109" s="148"/>
      <c r="AE109" s="148" t="s">
        <v>122</v>
      </c>
      <c r="AF109" s="148"/>
      <c r="AG109" s="148"/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49">
        <v>88</v>
      </c>
      <c r="B110" s="181">
        <v>771578012</v>
      </c>
      <c r="C110" s="176" t="s">
        <v>260</v>
      </c>
      <c r="D110" s="155" t="s">
        <v>124</v>
      </c>
      <c r="E110" s="192">
        <v>16.600000000000001</v>
      </c>
      <c r="F110" s="189"/>
      <c r="G110" s="189">
        <f t="shared" si="34"/>
        <v>0</v>
      </c>
      <c r="H110" s="161"/>
      <c r="I110" s="161"/>
      <c r="J110" s="161"/>
      <c r="K110" s="161"/>
      <c r="L110" s="161"/>
      <c r="M110" s="161"/>
      <c r="N110" s="156"/>
      <c r="O110" s="156"/>
      <c r="P110" s="156"/>
      <c r="Q110" s="156"/>
      <c r="R110" s="156"/>
      <c r="S110" s="156"/>
      <c r="T110" s="157"/>
      <c r="U110" s="156"/>
      <c r="V110" s="148"/>
      <c r="W110" s="148"/>
      <c r="X110" s="148"/>
      <c r="Y110" s="148"/>
      <c r="Z110" s="148"/>
      <c r="AA110" s="148"/>
      <c r="AB110" s="148"/>
      <c r="AC110" s="148"/>
      <c r="AD110" s="148"/>
      <c r="AE110" s="148"/>
      <c r="AF110" s="148"/>
      <c r="AG110" s="148"/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49">
        <v>89</v>
      </c>
      <c r="B111" s="153" t="s">
        <v>261</v>
      </c>
      <c r="C111" s="176" t="s">
        <v>262</v>
      </c>
      <c r="D111" s="155" t="s">
        <v>0</v>
      </c>
      <c r="E111" s="192">
        <v>3.75</v>
      </c>
      <c r="F111" s="189"/>
      <c r="G111" s="189">
        <f t="shared" si="34"/>
        <v>0</v>
      </c>
      <c r="H111" s="161">
        <v>0</v>
      </c>
      <c r="I111" s="161">
        <f>ROUND(E111*H111,2)</f>
        <v>0</v>
      </c>
      <c r="J111" s="161">
        <v>4.7</v>
      </c>
      <c r="K111" s="161">
        <f>ROUND(E111*J111,2)</f>
        <v>17.63</v>
      </c>
      <c r="L111" s="161">
        <v>21</v>
      </c>
      <c r="M111" s="161">
        <f>G111*(1+L111/100)</f>
        <v>0</v>
      </c>
      <c r="N111" s="156">
        <v>0</v>
      </c>
      <c r="O111" s="156">
        <f>ROUND(E111*N111,5)</f>
        <v>0</v>
      </c>
      <c r="P111" s="156">
        <v>0</v>
      </c>
      <c r="Q111" s="156">
        <f>ROUND(E111*P111,5)</f>
        <v>0</v>
      </c>
      <c r="R111" s="156"/>
      <c r="S111" s="156"/>
      <c r="T111" s="157">
        <v>0</v>
      </c>
      <c r="U111" s="156">
        <f>ROUND(E111*T111,2)</f>
        <v>0</v>
      </c>
      <c r="V111" s="148"/>
      <c r="W111" s="148"/>
      <c r="X111" s="148"/>
      <c r="Y111" s="148"/>
      <c r="Z111" s="148"/>
      <c r="AA111" s="148"/>
      <c r="AB111" s="148"/>
      <c r="AC111" s="148"/>
      <c r="AD111" s="148"/>
      <c r="AE111" s="148" t="s">
        <v>122</v>
      </c>
      <c r="AF111" s="148"/>
      <c r="AG111" s="148"/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x14ac:dyDescent="0.2">
      <c r="A112" s="150" t="s">
        <v>120</v>
      </c>
      <c r="B112" s="154" t="s">
        <v>87</v>
      </c>
      <c r="C112" s="177" t="s">
        <v>88</v>
      </c>
      <c r="D112" s="158"/>
      <c r="E112" s="162"/>
      <c r="F112" s="190"/>
      <c r="G112" s="199">
        <f>SUMIF(AE113:AE114,"&lt;&gt;NOR",G113:G114)</f>
        <v>0</v>
      </c>
      <c r="H112" s="162"/>
      <c r="I112" s="162">
        <f>SUM(I113:I114)</f>
        <v>890.88</v>
      </c>
      <c r="J112" s="162"/>
      <c r="K112" s="162">
        <f>SUM(K113:K114)</f>
        <v>4437.12</v>
      </c>
      <c r="L112" s="162"/>
      <c r="M112" s="162">
        <f>SUM(M113:M114)</f>
        <v>0</v>
      </c>
      <c r="N112" s="159"/>
      <c r="O112" s="159">
        <f>SUM(O113:O114)</f>
        <v>9.3600000000000003E-3</v>
      </c>
      <c r="P112" s="159"/>
      <c r="Q112" s="159">
        <f>SUM(Q113:Q114)</f>
        <v>0</v>
      </c>
      <c r="R112" s="159"/>
      <c r="S112" s="159"/>
      <c r="T112" s="160"/>
      <c r="U112" s="159">
        <f>SUM(U113:U114)</f>
        <v>11.95</v>
      </c>
      <c r="AE112" t="s">
        <v>121</v>
      </c>
    </row>
    <row r="113" spans="1:60" ht="22.5" outlineLevel="1" x14ac:dyDescent="0.2">
      <c r="A113" s="149">
        <v>90</v>
      </c>
      <c r="B113" s="153" t="s">
        <v>263</v>
      </c>
      <c r="C113" s="176" t="s">
        <v>264</v>
      </c>
      <c r="D113" s="155" t="s">
        <v>123</v>
      </c>
      <c r="E113" s="192">
        <v>12</v>
      </c>
      <c r="F113" s="189"/>
      <c r="G113" s="189">
        <f>F113*E113</f>
        <v>0</v>
      </c>
      <c r="H113" s="161">
        <v>17.8</v>
      </c>
      <c r="I113" s="161">
        <f>ROUND(E113*H113,2)</f>
        <v>213.6</v>
      </c>
      <c r="J113" s="161">
        <v>165.2</v>
      </c>
      <c r="K113" s="161">
        <f>ROUND(E113*J113,2)</f>
        <v>1982.4</v>
      </c>
      <c r="L113" s="161">
        <v>21</v>
      </c>
      <c r="M113" s="161">
        <f>G113*(1+L113/100)</f>
        <v>0</v>
      </c>
      <c r="N113" s="156">
        <v>3.1E-4</v>
      </c>
      <c r="O113" s="156">
        <f>ROUND(E113*N113,5)</f>
        <v>3.7200000000000002E-3</v>
      </c>
      <c r="P113" s="156">
        <v>0</v>
      </c>
      <c r="Q113" s="156">
        <f>ROUND(E113*P113,5)</f>
        <v>0</v>
      </c>
      <c r="R113" s="156"/>
      <c r="S113" s="156"/>
      <c r="T113" s="157">
        <v>0.49</v>
      </c>
      <c r="U113" s="156">
        <f>ROUND(E113*T113,2)</f>
        <v>5.88</v>
      </c>
      <c r="V113" s="148"/>
      <c r="W113" s="148"/>
      <c r="X113" s="148"/>
      <c r="Y113" s="148"/>
      <c r="Z113" s="148"/>
      <c r="AA113" s="148"/>
      <c r="AB113" s="148"/>
      <c r="AC113" s="148"/>
      <c r="AD113" s="148"/>
      <c r="AE113" s="148" t="s">
        <v>122</v>
      </c>
      <c r="AF113" s="148"/>
      <c r="AG113" s="148"/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49">
        <v>91</v>
      </c>
      <c r="B114" s="153" t="s">
        <v>265</v>
      </c>
      <c r="C114" s="176" t="s">
        <v>266</v>
      </c>
      <c r="D114" s="155" t="s">
        <v>123</v>
      </c>
      <c r="E114" s="192">
        <v>12</v>
      </c>
      <c r="F114" s="189"/>
      <c r="G114" s="189">
        <f t="shared" ref="G114" si="35">F114*E114</f>
        <v>0</v>
      </c>
      <c r="H114" s="161">
        <v>56.44</v>
      </c>
      <c r="I114" s="161">
        <f>ROUND(E114*H114,2)</f>
        <v>677.28</v>
      </c>
      <c r="J114" s="161">
        <v>204.56</v>
      </c>
      <c r="K114" s="161">
        <f>ROUND(E114*J114,2)</f>
        <v>2454.7199999999998</v>
      </c>
      <c r="L114" s="161">
        <v>21</v>
      </c>
      <c r="M114" s="161">
        <f>G114*(1+L114/100)</f>
        <v>0</v>
      </c>
      <c r="N114" s="156">
        <v>4.6999999999999999E-4</v>
      </c>
      <c r="O114" s="156">
        <f>ROUND(E114*N114,5)</f>
        <v>5.64E-3</v>
      </c>
      <c r="P114" s="156">
        <v>0</v>
      </c>
      <c r="Q114" s="156">
        <f>ROUND(E114*P114,5)</f>
        <v>0</v>
      </c>
      <c r="R114" s="156"/>
      <c r="S114" s="156"/>
      <c r="T114" s="157">
        <v>0.50600000000000001</v>
      </c>
      <c r="U114" s="156">
        <f>ROUND(E114*T114,2)</f>
        <v>6.07</v>
      </c>
      <c r="V114" s="148"/>
      <c r="W114" s="148"/>
      <c r="X114" s="148"/>
      <c r="Y114" s="148"/>
      <c r="Z114" s="148"/>
      <c r="AA114" s="148"/>
      <c r="AB114" s="148"/>
      <c r="AC114" s="148"/>
      <c r="AD114" s="148"/>
      <c r="AE114" s="148" t="s">
        <v>122</v>
      </c>
      <c r="AF114" s="148"/>
      <c r="AG114" s="148"/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x14ac:dyDescent="0.2">
      <c r="A115" s="150" t="s">
        <v>120</v>
      </c>
      <c r="B115" s="154" t="s">
        <v>89</v>
      </c>
      <c r="C115" s="177" t="s">
        <v>90</v>
      </c>
      <c r="D115" s="158"/>
      <c r="E115" s="162"/>
      <c r="F115" s="190"/>
      <c r="G115" s="199">
        <f>SUMIF(AE116:AE120,"&lt;&gt;NOR",G116:G120)</f>
        <v>0</v>
      </c>
      <c r="H115" s="162"/>
      <c r="I115" s="162">
        <f>SUM(I116:I118)</f>
        <v>2211.09</v>
      </c>
      <c r="J115" s="162"/>
      <c r="K115" s="162">
        <f>SUM(K116:K118)</f>
        <v>24839.840000000004</v>
      </c>
      <c r="L115" s="162"/>
      <c r="M115" s="162">
        <f>SUM(M116:M118)</f>
        <v>0</v>
      </c>
      <c r="N115" s="159"/>
      <c r="O115" s="159">
        <f>SUM(O116:O118)</f>
        <v>6.547E-2</v>
      </c>
      <c r="P115" s="159"/>
      <c r="Q115" s="159">
        <f>SUM(Q116:Q118)</f>
        <v>0</v>
      </c>
      <c r="R115" s="159"/>
      <c r="S115" s="159"/>
      <c r="T115" s="160"/>
      <c r="U115" s="159">
        <f>SUM(U116:U118)</f>
        <v>60.739999999999995</v>
      </c>
      <c r="AE115" t="s">
        <v>121</v>
      </c>
    </row>
    <row r="116" spans="1:60" outlineLevel="1" x14ac:dyDescent="0.2">
      <c r="A116" s="149">
        <v>92</v>
      </c>
      <c r="B116" s="153" t="s">
        <v>165</v>
      </c>
      <c r="C116" s="176" t="s">
        <v>166</v>
      </c>
      <c r="D116" s="155" t="s">
        <v>123</v>
      </c>
      <c r="E116" s="192">
        <v>297.58999999999997</v>
      </c>
      <c r="F116" s="189"/>
      <c r="G116" s="189">
        <f>F116*E116</f>
        <v>0</v>
      </c>
      <c r="H116" s="161">
        <v>0.09</v>
      </c>
      <c r="I116" s="161">
        <f>ROUND(E116*H116,2)</f>
        <v>26.78</v>
      </c>
      <c r="J116" s="161">
        <v>28.51</v>
      </c>
      <c r="K116" s="161">
        <f>ROUND(E116*J116,2)</f>
        <v>8484.2900000000009</v>
      </c>
      <c r="L116" s="161">
        <v>21</v>
      </c>
      <c r="M116" s="161">
        <f>G116*(1+L116/100)</f>
        <v>0</v>
      </c>
      <c r="N116" s="156">
        <v>0</v>
      </c>
      <c r="O116" s="156">
        <f>ROUND(E116*N116,5)</f>
        <v>0</v>
      </c>
      <c r="P116" s="156">
        <v>0</v>
      </c>
      <c r="Q116" s="156">
        <f>ROUND(E116*P116,5)</f>
        <v>0</v>
      </c>
      <c r="R116" s="156"/>
      <c r="S116" s="156"/>
      <c r="T116" s="157">
        <v>6.9709999999999994E-2</v>
      </c>
      <c r="U116" s="156">
        <f>ROUND(E116*T116,2)</f>
        <v>20.74</v>
      </c>
      <c r="V116" s="148"/>
      <c r="W116" s="148"/>
      <c r="X116" s="148"/>
      <c r="Y116" s="148"/>
      <c r="Z116" s="148"/>
      <c r="AA116" s="148"/>
      <c r="AB116" s="148"/>
      <c r="AC116" s="148"/>
      <c r="AD116" s="148"/>
      <c r="AE116" s="148" t="s">
        <v>122</v>
      </c>
      <c r="AF116" s="148"/>
      <c r="AG116" s="148"/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49">
        <v>93</v>
      </c>
      <c r="B117" s="153" t="s">
        <v>167</v>
      </c>
      <c r="C117" s="176" t="s">
        <v>168</v>
      </c>
      <c r="D117" s="155" t="s">
        <v>123</v>
      </c>
      <c r="E117" s="192">
        <v>297.58999999999997</v>
      </c>
      <c r="F117" s="189"/>
      <c r="G117" s="189">
        <f t="shared" ref="G117:G120" si="36">F117*E117</f>
        <v>0</v>
      </c>
      <c r="H117" s="161">
        <v>3.23</v>
      </c>
      <c r="I117" s="161">
        <f>ROUND(E117*H117,2)</f>
        <v>961.22</v>
      </c>
      <c r="J117" s="161">
        <v>13.27</v>
      </c>
      <c r="K117" s="161">
        <f>ROUND(E117*J117,2)</f>
        <v>3949.02</v>
      </c>
      <c r="L117" s="161">
        <v>21</v>
      </c>
      <c r="M117" s="161">
        <f>G117*(1+L117/100)</f>
        <v>0</v>
      </c>
      <c r="N117" s="156">
        <v>6.9999999999999994E-5</v>
      </c>
      <c r="O117" s="156">
        <f>ROUND(E117*N117,5)</f>
        <v>2.0830000000000001E-2</v>
      </c>
      <c r="P117" s="156">
        <v>0</v>
      </c>
      <c r="Q117" s="156">
        <f>ROUND(E117*P117,5)</f>
        <v>0</v>
      </c>
      <c r="R117" s="156"/>
      <c r="S117" s="156"/>
      <c r="T117" s="157">
        <v>3.2480000000000002E-2</v>
      </c>
      <c r="U117" s="156">
        <f>ROUND(E117*T117,2)</f>
        <v>9.67</v>
      </c>
      <c r="V117" s="148"/>
      <c r="W117" s="148"/>
      <c r="X117" s="148"/>
      <c r="Y117" s="148"/>
      <c r="Z117" s="148"/>
      <c r="AA117" s="148"/>
      <c r="AB117" s="148"/>
      <c r="AC117" s="148"/>
      <c r="AD117" s="148"/>
      <c r="AE117" s="148" t="s">
        <v>122</v>
      </c>
      <c r="AF117" s="148"/>
      <c r="AG117" s="148"/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49">
        <v>94</v>
      </c>
      <c r="B118" s="153" t="s">
        <v>267</v>
      </c>
      <c r="C118" s="176" t="s">
        <v>268</v>
      </c>
      <c r="D118" s="155" t="s">
        <v>123</v>
      </c>
      <c r="E118" s="192">
        <v>297.58999999999997</v>
      </c>
      <c r="F118" s="189"/>
      <c r="G118" s="189">
        <f t="shared" si="36"/>
        <v>0</v>
      </c>
      <c r="H118" s="161">
        <v>4.1100000000000003</v>
      </c>
      <c r="I118" s="161">
        <f>ROUND(E118*H118,2)</f>
        <v>1223.0899999999999</v>
      </c>
      <c r="J118" s="161">
        <v>41.69</v>
      </c>
      <c r="K118" s="161">
        <f>ROUND(E118*J118,2)</f>
        <v>12406.53</v>
      </c>
      <c r="L118" s="161">
        <v>21</v>
      </c>
      <c r="M118" s="161">
        <f>G118*(1+L118/100)</f>
        <v>0</v>
      </c>
      <c r="N118" s="156">
        <v>1.4999999999999999E-4</v>
      </c>
      <c r="O118" s="156">
        <f>ROUND(E118*N118,5)</f>
        <v>4.4639999999999999E-2</v>
      </c>
      <c r="P118" s="156">
        <v>0</v>
      </c>
      <c r="Q118" s="156">
        <f>ROUND(E118*P118,5)</f>
        <v>0</v>
      </c>
      <c r="R118" s="156"/>
      <c r="S118" s="156"/>
      <c r="T118" s="157">
        <v>0.10191</v>
      </c>
      <c r="U118" s="156">
        <f>ROUND(E118*T118,2)</f>
        <v>30.33</v>
      </c>
      <c r="V118" s="148"/>
      <c r="W118" s="148"/>
      <c r="X118" s="148"/>
      <c r="Y118" s="148"/>
      <c r="Z118" s="148"/>
      <c r="AA118" s="148"/>
      <c r="AB118" s="148"/>
      <c r="AC118" s="148"/>
      <c r="AD118" s="148"/>
      <c r="AE118" s="148" t="s">
        <v>122</v>
      </c>
      <c r="AF118" s="148"/>
      <c r="AG118" s="148"/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49">
        <v>95</v>
      </c>
      <c r="B119" s="153" t="s">
        <v>269</v>
      </c>
      <c r="C119" s="176" t="s">
        <v>270</v>
      </c>
      <c r="D119" s="155" t="s">
        <v>123</v>
      </c>
      <c r="E119" s="192">
        <v>297.58999999999997</v>
      </c>
      <c r="F119" s="189"/>
      <c r="G119" s="189">
        <f t="shared" si="36"/>
        <v>0</v>
      </c>
      <c r="H119" s="161"/>
      <c r="I119" s="161"/>
      <c r="J119" s="161"/>
      <c r="K119" s="161"/>
      <c r="L119" s="161"/>
      <c r="M119" s="161"/>
      <c r="N119" s="156"/>
      <c r="O119" s="156"/>
      <c r="P119" s="156"/>
      <c r="Q119" s="156"/>
      <c r="R119" s="156"/>
      <c r="S119" s="156"/>
      <c r="T119" s="157"/>
      <c r="U119" s="156"/>
      <c r="V119" s="148"/>
      <c r="W119" s="148"/>
      <c r="X119" s="148"/>
      <c r="Y119" s="148"/>
      <c r="Z119" s="148"/>
      <c r="AA119" s="148"/>
      <c r="AB119" s="148"/>
      <c r="AC119" s="148"/>
      <c r="AD119" s="148"/>
      <c r="AE119" s="148"/>
      <c r="AF119" s="148"/>
      <c r="AG119" s="148"/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49">
        <v>96</v>
      </c>
      <c r="B120" s="153" t="s">
        <v>271</v>
      </c>
      <c r="C120" s="176" t="s">
        <v>272</v>
      </c>
      <c r="D120" s="155" t="s">
        <v>123</v>
      </c>
      <c r="E120" s="192">
        <v>89.94</v>
      </c>
      <c r="F120" s="189"/>
      <c r="G120" s="189">
        <f t="shared" si="36"/>
        <v>0</v>
      </c>
      <c r="H120" s="161"/>
      <c r="I120" s="161"/>
      <c r="J120" s="161"/>
      <c r="K120" s="161"/>
      <c r="L120" s="161"/>
      <c r="M120" s="161"/>
      <c r="N120" s="156"/>
      <c r="O120" s="156"/>
      <c r="P120" s="156"/>
      <c r="Q120" s="156"/>
      <c r="R120" s="156"/>
      <c r="S120" s="156"/>
      <c r="T120" s="157"/>
      <c r="U120" s="156"/>
      <c r="V120" s="148"/>
      <c r="W120" s="148"/>
      <c r="X120" s="148"/>
      <c r="Y120" s="148"/>
      <c r="Z120" s="148"/>
      <c r="AA120" s="148"/>
      <c r="AB120" s="148"/>
      <c r="AC120" s="148"/>
      <c r="AD120" s="148"/>
      <c r="AE120" s="148"/>
      <c r="AF120" s="148"/>
      <c r="AG120" s="148"/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x14ac:dyDescent="0.2">
      <c r="A121" s="150" t="s">
        <v>120</v>
      </c>
      <c r="B121" s="154" t="s">
        <v>91</v>
      </c>
      <c r="C121" s="177" t="s">
        <v>92</v>
      </c>
      <c r="D121" s="158"/>
      <c r="E121" s="162"/>
      <c r="F121" s="190"/>
      <c r="G121" s="199">
        <f>SUMIF(AE122:AE135,"&lt;&gt;NOR",G122:G135)</f>
        <v>0</v>
      </c>
      <c r="H121" s="162"/>
      <c r="I121" s="162">
        <f>SUM(I122:I122)</f>
        <v>0</v>
      </c>
      <c r="J121" s="162"/>
      <c r="K121" s="162">
        <f>SUM(K122:K122)</f>
        <v>10465</v>
      </c>
      <c r="L121" s="162"/>
      <c r="M121" s="162">
        <f>SUM(M122:M122)</f>
        <v>0</v>
      </c>
      <c r="N121" s="159"/>
      <c r="O121" s="159">
        <f>SUM(O122:O122)</f>
        <v>0</v>
      </c>
      <c r="P121" s="159"/>
      <c r="Q121" s="159">
        <f>SUM(Q122:Q122)</f>
        <v>0</v>
      </c>
      <c r="R121" s="159"/>
      <c r="S121" s="159"/>
      <c r="T121" s="160"/>
      <c r="U121" s="159">
        <f>SUM(U122:U122)</f>
        <v>25.35</v>
      </c>
      <c r="AE121" t="s">
        <v>121</v>
      </c>
    </row>
    <row r="122" spans="1:60" outlineLevel="1" x14ac:dyDescent="0.2">
      <c r="A122" s="149">
        <v>97</v>
      </c>
      <c r="B122" s="153"/>
      <c r="C122" s="176" t="s">
        <v>273</v>
      </c>
      <c r="D122" s="155" t="s">
        <v>124</v>
      </c>
      <c r="E122" s="161">
        <v>325</v>
      </c>
      <c r="F122" s="189"/>
      <c r="G122" s="189">
        <f>F122*E122</f>
        <v>0</v>
      </c>
      <c r="H122" s="161">
        <v>0</v>
      </c>
      <c r="I122" s="161">
        <f>ROUND(E122*H122,2)</f>
        <v>0</v>
      </c>
      <c r="J122" s="161">
        <v>32.200000000000003</v>
      </c>
      <c r="K122" s="161">
        <f>ROUND(E122*J122,2)</f>
        <v>10465</v>
      </c>
      <c r="L122" s="161">
        <v>21</v>
      </c>
      <c r="M122" s="161">
        <f>G122*(1+L122/100)</f>
        <v>0</v>
      </c>
      <c r="N122" s="156">
        <v>0</v>
      </c>
      <c r="O122" s="156">
        <f>ROUND(E122*N122,5)</f>
        <v>0</v>
      </c>
      <c r="P122" s="156">
        <v>0</v>
      </c>
      <c r="Q122" s="156">
        <f>ROUND(E122*P122,5)</f>
        <v>0</v>
      </c>
      <c r="R122" s="156"/>
      <c r="S122" s="156"/>
      <c r="T122" s="157">
        <v>7.8E-2</v>
      </c>
      <c r="U122" s="156">
        <f>ROUND(E122*T122,2)</f>
        <v>25.35</v>
      </c>
      <c r="V122" s="148"/>
      <c r="W122" s="148"/>
      <c r="X122" s="148"/>
      <c r="Y122" s="148"/>
      <c r="Z122" s="148"/>
      <c r="AA122" s="148"/>
      <c r="AB122" s="148"/>
      <c r="AC122" s="148"/>
      <c r="AD122" s="148"/>
      <c r="AE122" s="148" t="s">
        <v>122</v>
      </c>
      <c r="AF122" s="148"/>
      <c r="AG122" s="148"/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49">
        <v>98</v>
      </c>
      <c r="B123" s="153"/>
      <c r="C123" s="176" t="s">
        <v>274</v>
      </c>
      <c r="D123" s="155" t="s">
        <v>124</v>
      </c>
      <c r="E123" s="161">
        <v>235</v>
      </c>
      <c r="F123" s="189"/>
      <c r="G123" s="189">
        <f t="shared" ref="G123:G135" si="37">F123*E123</f>
        <v>0</v>
      </c>
      <c r="H123" s="161"/>
      <c r="I123" s="161"/>
      <c r="J123" s="161"/>
      <c r="K123" s="161"/>
      <c r="L123" s="161"/>
      <c r="M123" s="161"/>
      <c r="N123" s="156"/>
      <c r="O123" s="156"/>
      <c r="P123" s="156"/>
      <c r="Q123" s="156"/>
      <c r="R123" s="156"/>
      <c r="S123" s="156"/>
      <c r="T123" s="157"/>
      <c r="U123" s="156"/>
      <c r="V123" s="148"/>
      <c r="W123" s="148"/>
      <c r="X123" s="148"/>
      <c r="Y123" s="148"/>
      <c r="Z123" s="148"/>
      <c r="AA123" s="148"/>
      <c r="AB123" s="148"/>
      <c r="AC123" s="148"/>
      <c r="AD123" s="148"/>
      <c r="AE123" s="148"/>
      <c r="AF123" s="148"/>
      <c r="AG123" s="148"/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49">
        <v>99</v>
      </c>
      <c r="B124" s="153"/>
      <c r="C124" s="176" t="s">
        <v>275</v>
      </c>
      <c r="D124" s="155" t="s">
        <v>174</v>
      </c>
      <c r="E124" s="161">
        <v>7</v>
      </c>
      <c r="F124" s="189"/>
      <c r="G124" s="189">
        <f t="shared" si="37"/>
        <v>0</v>
      </c>
      <c r="H124" s="161"/>
      <c r="I124" s="161"/>
      <c r="J124" s="161"/>
      <c r="K124" s="161"/>
      <c r="L124" s="161"/>
      <c r="M124" s="161"/>
      <c r="N124" s="156"/>
      <c r="O124" s="156"/>
      <c r="P124" s="156"/>
      <c r="Q124" s="156"/>
      <c r="R124" s="156"/>
      <c r="S124" s="156"/>
      <c r="T124" s="157"/>
      <c r="U124" s="156"/>
      <c r="V124" s="148"/>
      <c r="W124" s="148"/>
      <c r="X124" s="148"/>
      <c r="Y124" s="148"/>
      <c r="Z124" s="148"/>
      <c r="AA124" s="148"/>
      <c r="AB124" s="148"/>
      <c r="AC124" s="148"/>
      <c r="AD124" s="148"/>
      <c r="AE124" s="148"/>
      <c r="AF124" s="148"/>
      <c r="AG124" s="148"/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49">
        <v>100</v>
      </c>
      <c r="B125" s="153"/>
      <c r="C125" s="176" t="s">
        <v>276</v>
      </c>
      <c r="D125" s="155" t="s">
        <v>174</v>
      </c>
      <c r="E125" s="161">
        <v>4</v>
      </c>
      <c r="F125" s="189"/>
      <c r="G125" s="189">
        <f t="shared" si="37"/>
        <v>0</v>
      </c>
      <c r="H125" s="161"/>
      <c r="I125" s="161"/>
      <c r="J125" s="161"/>
      <c r="K125" s="161"/>
      <c r="L125" s="161"/>
      <c r="M125" s="161"/>
      <c r="N125" s="156"/>
      <c r="O125" s="156"/>
      <c r="P125" s="156"/>
      <c r="Q125" s="156"/>
      <c r="R125" s="156"/>
      <c r="S125" s="156"/>
      <c r="T125" s="157"/>
      <c r="U125" s="156"/>
      <c r="V125" s="148"/>
      <c r="W125" s="148"/>
      <c r="X125" s="148"/>
      <c r="Y125" s="148"/>
      <c r="Z125" s="148"/>
      <c r="AA125" s="148"/>
      <c r="AB125" s="148"/>
      <c r="AC125" s="148"/>
      <c r="AD125" s="148"/>
      <c r="AE125" s="148"/>
      <c r="AF125" s="148"/>
      <c r="AG125" s="148"/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49">
        <v>101</v>
      </c>
      <c r="B126" s="153"/>
      <c r="C126" s="176" t="s">
        <v>277</v>
      </c>
      <c r="D126" s="155" t="s">
        <v>174</v>
      </c>
      <c r="E126" s="161">
        <v>20</v>
      </c>
      <c r="F126" s="189"/>
      <c r="G126" s="189">
        <f t="shared" si="37"/>
        <v>0</v>
      </c>
      <c r="H126" s="161"/>
      <c r="I126" s="161"/>
      <c r="J126" s="161"/>
      <c r="K126" s="161"/>
      <c r="L126" s="161"/>
      <c r="M126" s="161"/>
      <c r="N126" s="156"/>
      <c r="O126" s="156"/>
      <c r="P126" s="156"/>
      <c r="Q126" s="156"/>
      <c r="R126" s="156"/>
      <c r="S126" s="156"/>
      <c r="T126" s="157"/>
      <c r="U126" s="156"/>
      <c r="V126" s="148"/>
      <c r="W126" s="148"/>
      <c r="X126" s="148"/>
      <c r="Y126" s="148"/>
      <c r="Z126" s="148"/>
      <c r="AA126" s="148"/>
      <c r="AB126" s="148"/>
      <c r="AC126" s="148"/>
      <c r="AD126" s="148"/>
      <c r="AE126" s="148"/>
      <c r="AF126" s="148"/>
      <c r="AG126" s="148"/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49">
        <v>102</v>
      </c>
      <c r="B127" s="153"/>
      <c r="C127" s="176" t="s">
        <v>278</v>
      </c>
      <c r="D127" s="155" t="s">
        <v>174</v>
      </c>
      <c r="E127" s="161">
        <v>10</v>
      </c>
      <c r="F127" s="189"/>
      <c r="G127" s="189">
        <f t="shared" si="37"/>
        <v>0</v>
      </c>
      <c r="H127" s="161"/>
      <c r="I127" s="161"/>
      <c r="J127" s="161"/>
      <c r="K127" s="161"/>
      <c r="L127" s="161"/>
      <c r="M127" s="161"/>
      <c r="N127" s="156"/>
      <c r="O127" s="156"/>
      <c r="P127" s="156"/>
      <c r="Q127" s="156"/>
      <c r="R127" s="156"/>
      <c r="S127" s="156"/>
      <c r="T127" s="157"/>
      <c r="U127" s="156"/>
      <c r="V127" s="148"/>
      <c r="W127" s="148"/>
      <c r="X127" s="148"/>
      <c r="Y127" s="148"/>
      <c r="Z127" s="148"/>
      <c r="AA127" s="148"/>
      <c r="AB127" s="148"/>
      <c r="AC127" s="148"/>
      <c r="AD127" s="148"/>
      <c r="AE127" s="148"/>
      <c r="AF127" s="148"/>
      <c r="AG127" s="148"/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49">
        <v>103</v>
      </c>
      <c r="B128" s="153"/>
      <c r="C128" s="176" t="s">
        <v>279</v>
      </c>
      <c r="D128" s="155" t="s">
        <v>173</v>
      </c>
      <c r="E128" s="161">
        <v>1</v>
      </c>
      <c r="F128" s="189"/>
      <c r="G128" s="189">
        <f t="shared" si="37"/>
        <v>0</v>
      </c>
      <c r="H128" s="161"/>
      <c r="I128" s="161"/>
      <c r="J128" s="161"/>
      <c r="K128" s="161"/>
      <c r="L128" s="161"/>
      <c r="M128" s="161"/>
      <c r="N128" s="156"/>
      <c r="O128" s="156"/>
      <c r="P128" s="156"/>
      <c r="Q128" s="156"/>
      <c r="R128" s="156"/>
      <c r="S128" s="156"/>
      <c r="T128" s="157"/>
      <c r="U128" s="156"/>
      <c r="V128" s="148"/>
      <c r="W128" s="148"/>
      <c r="X128" s="148"/>
      <c r="Y128" s="148"/>
      <c r="Z128" s="148"/>
      <c r="AA128" s="148"/>
      <c r="AB128" s="148"/>
      <c r="AC128" s="148"/>
      <c r="AD128" s="148"/>
      <c r="AE128" s="148"/>
      <c r="AF128" s="148"/>
      <c r="AG128" s="148"/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49"/>
      <c r="B129" s="153"/>
      <c r="C129" s="176" t="s">
        <v>280</v>
      </c>
      <c r="D129" s="155"/>
      <c r="E129" s="161"/>
      <c r="F129" s="189"/>
      <c r="G129" s="189"/>
      <c r="H129" s="161"/>
      <c r="I129" s="161"/>
      <c r="J129" s="161"/>
      <c r="K129" s="161"/>
      <c r="L129" s="161"/>
      <c r="M129" s="161"/>
      <c r="N129" s="156"/>
      <c r="O129" s="156"/>
      <c r="P129" s="156"/>
      <c r="Q129" s="156"/>
      <c r="R129" s="156"/>
      <c r="S129" s="156"/>
      <c r="T129" s="157"/>
      <c r="U129" s="156"/>
      <c r="V129" s="148"/>
      <c r="W129" s="148"/>
      <c r="X129" s="148"/>
      <c r="Y129" s="148"/>
      <c r="Z129" s="148"/>
      <c r="AA129" s="148"/>
      <c r="AB129" s="148"/>
      <c r="AC129" s="148"/>
      <c r="AD129" s="148"/>
      <c r="AE129" s="148"/>
      <c r="AF129" s="148"/>
      <c r="AG129" s="148"/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49">
        <v>104</v>
      </c>
      <c r="B130" s="181">
        <v>974082113</v>
      </c>
      <c r="C130" s="176" t="s">
        <v>307</v>
      </c>
      <c r="D130" s="155" t="s">
        <v>124</v>
      </c>
      <c r="E130" s="161">
        <v>215</v>
      </c>
      <c r="F130" s="189"/>
      <c r="G130" s="189">
        <f t="shared" si="37"/>
        <v>0</v>
      </c>
      <c r="H130" s="161"/>
      <c r="I130" s="161"/>
      <c r="J130" s="161"/>
      <c r="K130" s="161"/>
      <c r="L130" s="161"/>
      <c r="M130" s="161"/>
      <c r="N130" s="156"/>
      <c r="O130" s="156"/>
      <c r="P130" s="156"/>
      <c r="Q130" s="156"/>
      <c r="R130" s="156"/>
      <c r="S130" s="156"/>
      <c r="T130" s="157"/>
      <c r="U130" s="156"/>
      <c r="V130" s="148"/>
      <c r="W130" s="148"/>
      <c r="X130" s="148"/>
      <c r="Y130" s="148"/>
      <c r="Z130" s="148"/>
      <c r="AA130" s="148"/>
      <c r="AB130" s="148"/>
      <c r="AC130" s="148"/>
      <c r="AD130" s="148"/>
      <c r="AE130" s="148"/>
      <c r="AF130" s="148"/>
      <c r="AG130" s="148"/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49">
        <v>105</v>
      </c>
      <c r="B131" s="181">
        <v>974082173</v>
      </c>
      <c r="C131" s="176" t="s">
        <v>308</v>
      </c>
      <c r="D131" s="155" t="s">
        <v>124</v>
      </c>
      <c r="E131" s="161">
        <v>79</v>
      </c>
      <c r="F131" s="189"/>
      <c r="G131" s="189">
        <f t="shared" si="37"/>
        <v>0</v>
      </c>
      <c r="H131" s="161"/>
      <c r="I131" s="161"/>
      <c r="J131" s="161"/>
      <c r="K131" s="161"/>
      <c r="L131" s="161"/>
      <c r="M131" s="161"/>
      <c r="N131" s="156"/>
      <c r="O131" s="156"/>
      <c r="P131" s="156"/>
      <c r="Q131" s="156"/>
      <c r="R131" s="156"/>
      <c r="S131" s="156"/>
      <c r="T131" s="157"/>
      <c r="U131" s="156"/>
      <c r="V131" s="148"/>
      <c r="W131" s="148"/>
      <c r="X131" s="148"/>
      <c r="Y131" s="148"/>
      <c r="Z131" s="148"/>
      <c r="AA131" s="148"/>
      <c r="AB131" s="148"/>
      <c r="AC131" s="148"/>
      <c r="AD131" s="148"/>
      <c r="AE131" s="148"/>
      <c r="AF131" s="148"/>
      <c r="AG131" s="148"/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49">
        <v>106</v>
      </c>
      <c r="B132" s="181">
        <v>611403399</v>
      </c>
      <c r="C132" s="176" t="s">
        <v>309</v>
      </c>
      <c r="D132" s="155" t="s">
        <v>123</v>
      </c>
      <c r="E132" s="161">
        <v>3.85</v>
      </c>
      <c r="F132" s="189"/>
      <c r="G132" s="189">
        <f t="shared" si="37"/>
        <v>0</v>
      </c>
      <c r="H132" s="161"/>
      <c r="I132" s="161"/>
      <c r="J132" s="161"/>
      <c r="K132" s="161"/>
      <c r="L132" s="161"/>
      <c r="M132" s="161"/>
      <c r="N132" s="156"/>
      <c r="O132" s="156"/>
      <c r="P132" s="156"/>
      <c r="Q132" s="156"/>
      <c r="R132" s="156"/>
      <c r="S132" s="156"/>
      <c r="T132" s="157"/>
      <c r="U132" s="156"/>
      <c r="V132" s="148"/>
      <c r="W132" s="148"/>
      <c r="X132" s="148"/>
      <c r="Y132" s="148"/>
      <c r="Z132" s="148"/>
      <c r="AA132" s="148"/>
      <c r="AB132" s="148"/>
      <c r="AC132" s="148"/>
      <c r="AD132" s="148"/>
      <c r="AE132" s="148"/>
      <c r="AF132" s="148"/>
      <c r="AG132" s="148"/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49">
        <v>107</v>
      </c>
      <c r="B133" s="181">
        <v>612403399</v>
      </c>
      <c r="C133" s="176" t="s">
        <v>310</v>
      </c>
      <c r="D133" s="155" t="s">
        <v>123</v>
      </c>
      <c r="E133" s="161">
        <v>11.4</v>
      </c>
      <c r="F133" s="189"/>
      <c r="G133" s="189">
        <f t="shared" si="37"/>
        <v>0</v>
      </c>
      <c r="H133" s="161"/>
      <c r="I133" s="161"/>
      <c r="J133" s="161"/>
      <c r="K133" s="161"/>
      <c r="L133" s="161"/>
      <c r="M133" s="161"/>
      <c r="N133" s="156"/>
      <c r="O133" s="156"/>
      <c r="P133" s="156"/>
      <c r="Q133" s="156"/>
      <c r="R133" s="156"/>
      <c r="S133" s="156"/>
      <c r="T133" s="157"/>
      <c r="U133" s="156"/>
      <c r="V133" s="148"/>
      <c r="W133" s="148"/>
      <c r="X133" s="148"/>
      <c r="Y133" s="148"/>
      <c r="Z133" s="148"/>
      <c r="AA133" s="148"/>
      <c r="AB133" s="148"/>
      <c r="AC133" s="148"/>
      <c r="AD133" s="148"/>
      <c r="AE133" s="148"/>
      <c r="AF133" s="148"/>
      <c r="AG133" s="148"/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49">
        <v>108</v>
      </c>
      <c r="B134" s="153"/>
      <c r="C134" s="176" t="s">
        <v>281</v>
      </c>
      <c r="D134" s="155" t="s">
        <v>173</v>
      </c>
      <c r="E134" s="161">
        <v>1</v>
      </c>
      <c r="F134" s="189"/>
      <c r="G134" s="189">
        <f t="shared" si="37"/>
        <v>0</v>
      </c>
      <c r="H134" s="161"/>
      <c r="I134" s="161"/>
      <c r="J134" s="161"/>
      <c r="K134" s="161"/>
      <c r="L134" s="161"/>
      <c r="M134" s="161"/>
      <c r="N134" s="156"/>
      <c r="O134" s="156"/>
      <c r="P134" s="156"/>
      <c r="Q134" s="156"/>
      <c r="R134" s="156"/>
      <c r="S134" s="156"/>
      <c r="T134" s="157"/>
      <c r="U134" s="156"/>
      <c r="V134" s="148"/>
      <c r="W134" s="148"/>
      <c r="X134" s="148"/>
      <c r="Y134" s="148"/>
      <c r="Z134" s="148"/>
      <c r="AA134" s="148"/>
      <c r="AB134" s="148"/>
      <c r="AC134" s="148"/>
      <c r="AD134" s="148"/>
      <c r="AE134" s="148"/>
      <c r="AF134" s="148"/>
      <c r="AG134" s="148"/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49">
        <v>109</v>
      </c>
      <c r="B135" s="153"/>
      <c r="C135" s="176" t="s">
        <v>282</v>
      </c>
      <c r="D135" s="155" t="s">
        <v>173</v>
      </c>
      <c r="E135" s="161">
        <v>1</v>
      </c>
      <c r="F135" s="189"/>
      <c r="G135" s="189">
        <f t="shared" si="37"/>
        <v>0</v>
      </c>
      <c r="H135" s="161"/>
      <c r="I135" s="161"/>
      <c r="J135" s="161"/>
      <c r="K135" s="161"/>
      <c r="L135" s="161"/>
      <c r="M135" s="161"/>
      <c r="N135" s="156"/>
      <c r="O135" s="156"/>
      <c r="P135" s="156"/>
      <c r="Q135" s="156"/>
      <c r="R135" s="156"/>
      <c r="S135" s="156"/>
      <c r="T135" s="157"/>
      <c r="U135" s="156"/>
      <c r="V135" s="148"/>
      <c r="W135" s="148"/>
      <c r="X135" s="148"/>
      <c r="Y135" s="148"/>
      <c r="Z135" s="148"/>
      <c r="AA135" s="148"/>
      <c r="AB135" s="148"/>
      <c r="AC135" s="148"/>
      <c r="AD135" s="148"/>
      <c r="AE135" s="148"/>
      <c r="AF135" s="148"/>
      <c r="AG135" s="148"/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x14ac:dyDescent="0.2">
      <c r="A136" s="150" t="s">
        <v>120</v>
      </c>
      <c r="B136" s="154" t="s">
        <v>93</v>
      </c>
      <c r="C136" s="177" t="s">
        <v>24</v>
      </c>
      <c r="D136" s="158"/>
      <c r="E136" s="162"/>
      <c r="F136" s="190"/>
      <c r="G136" s="199">
        <f>SUMIF(AE137:AE137,"&lt;&gt;NOR",G137:G137)</f>
        <v>0</v>
      </c>
      <c r="H136" s="162"/>
      <c r="I136" s="162">
        <f>SUM(I137:I137)</f>
        <v>0</v>
      </c>
      <c r="J136" s="162"/>
      <c r="K136" s="162">
        <f>SUM(K137:K137)</f>
        <v>0</v>
      </c>
      <c r="L136" s="162"/>
      <c r="M136" s="162">
        <f>SUM(M137:M137)</f>
        <v>0</v>
      </c>
      <c r="N136" s="159"/>
      <c r="O136" s="159">
        <f>SUM(O137:O137)</f>
        <v>0</v>
      </c>
      <c r="P136" s="159"/>
      <c r="Q136" s="159">
        <f>SUM(Q137:Q137)</f>
        <v>0</v>
      </c>
      <c r="R136" s="159"/>
      <c r="S136" s="159"/>
      <c r="T136" s="160"/>
      <c r="U136" s="159">
        <f>SUM(U137:U137)</f>
        <v>0</v>
      </c>
      <c r="AE136" t="s">
        <v>121</v>
      </c>
    </row>
    <row r="137" spans="1:60" outlineLevel="1" x14ac:dyDescent="0.2">
      <c r="A137" s="170">
        <v>110</v>
      </c>
      <c r="B137" s="171"/>
      <c r="C137" s="178" t="s">
        <v>178</v>
      </c>
      <c r="D137" s="172" t="s">
        <v>0</v>
      </c>
      <c r="E137" s="173">
        <v>2.7</v>
      </c>
      <c r="F137" s="191"/>
      <c r="G137" s="191">
        <f>F137*E137</f>
        <v>0</v>
      </c>
      <c r="H137" s="173">
        <v>0</v>
      </c>
      <c r="I137" s="173">
        <f>ROUND(E137*H137,2)</f>
        <v>0</v>
      </c>
      <c r="J137" s="173">
        <v>0</v>
      </c>
      <c r="K137" s="173">
        <f>ROUND(E137*J137,2)</f>
        <v>0</v>
      </c>
      <c r="L137" s="173">
        <v>21</v>
      </c>
      <c r="M137" s="173">
        <f>G137*(1+L137/100)</f>
        <v>0</v>
      </c>
      <c r="N137" s="174">
        <v>0</v>
      </c>
      <c r="O137" s="174">
        <f>ROUND(E137*N137,5)</f>
        <v>0</v>
      </c>
      <c r="P137" s="174">
        <v>0</v>
      </c>
      <c r="Q137" s="174">
        <f>ROUND(E137*P137,5)</f>
        <v>0</v>
      </c>
      <c r="R137" s="174"/>
      <c r="S137" s="174"/>
      <c r="T137" s="175">
        <v>0</v>
      </c>
      <c r="U137" s="174">
        <f>ROUND(E137*T137,2)</f>
        <v>0</v>
      </c>
      <c r="V137" s="148"/>
      <c r="W137" s="148"/>
      <c r="X137" s="148"/>
      <c r="Y137" s="148"/>
      <c r="Z137" s="148"/>
      <c r="AA137" s="148"/>
      <c r="AB137" s="148"/>
      <c r="AC137" s="148"/>
      <c r="AD137" s="148"/>
      <c r="AE137" s="148" t="s">
        <v>169</v>
      </c>
      <c r="AF137" s="148"/>
      <c r="AG137" s="148"/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x14ac:dyDescent="0.2">
      <c r="A138" s="6"/>
      <c r="B138" s="7" t="s">
        <v>170</v>
      </c>
      <c r="C138" s="179" t="s">
        <v>170</v>
      </c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AC138">
        <v>15</v>
      </c>
      <c r="AD138">
        <v>21</v>
      </c>
    </row>
    <row r="139" spans="1:60" x14ac:dyDescent="0.2">
      <c r="C139" s="180"/>
      <c r="AE139" t="s">
        <v>171</v>
      </c>
    </row>
  </sheetData>
  <sheetProtection password="CC67" sheet="1" objects="1" scenarios="1" selectLockedCells="1"/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3" sqref="H23"/>
    </sheetView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45</vt:i4>
      </vt:variant>
    </vt:vector>
  </HeadingPairs>
  <TitlesOfParts>
    <vt:vector size="50" baseType="lpstr">
      <vt:lpstr>Pokyny pro vyplnění</vt:lpstr>
      <vt:lpstr>Stavba</vt:lpstr>
      <vt:lpstr>VzorPolozky</vt:lpstr>
      <vt:lpstr>Rozpočet Pol</vt:lpstr>
      <vt:lpstr>List1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Rosta</dc:creator>
  <cp:lastModifiedBy>Rosta</cp:lastModifiedBy>
  <cp:lastPrinted>2019-01-30T06:35:35Z</cp:lastPrinted>
  <dcterms:created xsi:type="dcterms:W3CDTF">2009-04-08T07:15:50Z</dcterms:created>
  <dcterms:modified xsi:type="dcterms:W3CDTF">2019-01-30T10:53:51Z</dcterms:modified>
</cp:coreProperties>
</file>